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19440" windowHeight="12645"/>
  </bookViews>
  <sheets>
    <sheet name="Мониторинг (9 мес 2021)" sheetId="33" r:id="rId1"/>
  </sheets>
  <definedNames>
    <definedName name="_xlnm.Print_Area" localSheetId="0">'Мониторинг (9 мес 2021)'!$A$1:$Q$1009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8" i="33"/>
  <c r="P302"/>
  <c r="Q302"/>
  <c r="P303"/>
  <c r="Q303"/>
  <c r="P304"/>
  <c r="Q304"/>
  <c r="Q306"/>
  <c r="P307"/>
  <c r="P308"/>
  <c r="Q308"/>
  <c r="P309"/>
  <c r="P310"/>
  <c r="Q310"/>
  <c r="P311"/>
  <c r="Q311"/>
  <c r="P313"/>
  <c r="Q313"/>
  <c r="Q314"/>
  <c r="P315"/>
  <c r="P316"/>
  <c r="Q316"/>
  <c r="H310"/>
  <c r="H308"/>
  <c r="N354"/>
  <c r="O354"/>
  <c r="P354"/>
  <c r="Q354"/>
  <c r="N355"/>
  <c r="P355"/>
  <c r="N356"/>
  <c r="P356"/>
  <c r="N357"/>
  <c r="P357"/>
  <c r="N358"/>
  <c r="P358"/>
  <c r="Q358"/>
  <c r="N359"/>
  <c r="Q359"/>
  <c r="N360"/>
  <c r="P360"/>
  <c r="N361"/>
  <c r="P361"/>
  <c r="Q361"/>
  <c r="N362"/>
  <c r="Q362"/>
  <c r="N363"/>
  <c r="P363"/>
  <c r="P471"/>
  <c r="P472"/>
  <c r="P470"/>
  <c r="Q495"/>
  <c r="Q503"/>
  <c r="P503"/>
  <c r="Q536"/>
  <c r="P536"/>
  <c r="Q545"/>
  <c r="Q546"/>
  <c r="Q547"/>
  <c r="Q563"/>
  <c r="Q571"/>
  <c r="P584"/>
  <c r="Q584"/>
  <c r="P585"/>
  <c r="Q585"/>
  <c r="P586"/>
  <c r="Q586"/>
  <c r="O978"/>
  <c r="N265"/>
  <c r="Q265"/>
  <c r="N266"/>
  <c r="Q266"/>
  <c r="N267"/>
  <c r="Q267"/>
  <c r="N268"/>
  <c r="P268"/>
  <c r="N269"/>
  <c r="O269"/>
  <c r="P269"/>
  <c r="N270"/>
  <c r="O270"/>
  <c r="P270"/>
  <c r="P264"/>
  <c r="Q264"/>
  <c r="P263"/>
  <c r="Q263"/>
  <c r="P259"/>
  <c r="Q244"/>
  <c r="Q245"/>
  <c r="Q246"/>
  <c r="P235"/>
  <c r="P230"/>
  <c r="Q230"/>
  <c r="P231"/>
  <c r="Q231"/>
  <c r="P225"/>
  <c r="Q225"/>
  <c r="P226"/>
  <c r="Q226"/>
  <c r="P227"/>
  <c r="Q227"/>
  <c r="P229"/>
  <c r="P222"/>
  <c r="P212"/>
  <c r="P213"/>
  <c r="O206"/>
  <c r="P206"/>
  <c r="Q206"/>
  <c r="P204"/>
  <c r="P205"/>
  <c r="Q93"/>
  <c r="N55"/>
  <c r="Q55"/>
  <c r="N56"/>
  <c r="Q56"/>
  <c r="N57"/>
  <c r="Q57"/>
  <c r="N58"/>
  <c r="P58"/>
  <c r="N59"/>
  <c r="P59"/>
  <c r="N60"/>
  <c r="O60"/>
  <c r="P60"/>
  <c r="Q60"/>
  <c r="N61"/>
  <c r="Q61"/>
  <c r="N62"/>
  <c r="Q62"/>
  <c r="N63"/>
  <c r="Q63"/>
  <c r="N64"/>
  <c r="P64"/>
  <c r="N65"/>
  <c r="Q65"/>
  <c r="N66"/>
  <c r="Q66"/>
  <c r="N67"/>
  <c r="P67"/>
  <c r="Q67"/>
  <c r="N68"/>
  <c r="P68"/>
  <c r="Q68"/>
  <c r="N69"/>
  <c r="P69"/>
  <c r="Q69"/>
  <c r="N71"/>
  <c r="P71"/>
  <c r="N72"/>
  <c r="Q72"/>
  <c r="N73"/>
  <c r="Q73"/>
  <c r="N74"/>
  <c r="Q74"/>
  <c r="N75"/>
  <c r="Q75"/>
  <c r="N76"/>
  <c r="P76"/>
  <c r="N77"/>
  <c r="P77"/>
  <c r="N78"/>
  <c r="P78"/>
  <c r="N79"/>
  <c r="O79"/>
  <c r="N80"/>
  <c r="P80"/>
  <c r="P81"/>
  <c r="Q21"/>
  <c r="P27"/>
  <c r="P26"/>
  <c r="P25"/>
  <c r="P24"/>
  <c r="J374"/>
  <c r="J151"/>
  <c r="F151"/>
  <c r="J150"/>
  <c r="F150"/>
  <c r="J149"/>
  <c r="F149"/>
  <c r="J148"/>
  <c r="F148"/>
  <c r="J147"/>
  <c r="F147"/>
  <c r="J146"/>
  <c r="F146"/>
  <c r="J145"/>
  <c r="F145"/>
  <c r="J144"/>
  <c r="F144"/>
  <c r="J143"/>
  <c r="F143"/>
  <c r="J142"/>
  <c r="F142"/>
  <c r="J141"/>
  <c r="F141"/>
  <c r="J140"/>
  <c r="F140"/>
  <c r="J139"/>
  <c r="F139"/>
  <c r="J138"/>
  <c r="F138"/>
  <c r="J137"/>
  <c r="F137"/>
  <c r="J136"/>
  <c r="F136"/>
  <c r="J135"/>
  <c r="F135"/>
  <c r="J134"/>
  <c r="F134"/>
  <c r="J133"/>
  <c r="F133"/>
  <c r="J132"/>
  <c r="F132"/>
  <c r="J131"/>
  <c r="F131"/>
  <c r="J130"/>
  <c r="F130"/>
  <c r="J129"/>
  <c r="F129"/>
  <c r="J128"/>
  <c r="F128"/>
  <c r="J127"/>
  <c r="F127"/>
  <c r="J126"/>
  <c r="F126"/>
  <c r="J125"/>
  <c r="F125"/>
  <c r="M124"/>
  <c r="L124"/>
  <c r="K124"/>
  <c r="G124"/>
  <c r="M123"/>
  <c r="L123"/>
  <c r="K123"/>
  <c r="G123"/>
  <c r="P240" l="1"/>
  <c r="P241"/>
  <c r="P242"/>
  <c r="P243"/>
  <c r="H240"/>
  <c r="I240"/>
  <c r="J240"/>
  <c r="L240"/>
  <c r="M240"/>
  <c r="H723"/>
  <c r="J723"/>
  <c r="L723"/>
  <c r="F723"/>
  <c r="P724"/>
  <c r="N724"/>
  <c r="P910"/>
  <c r="O915"/>
  <c r="N915"/>
  <c r="Q914"/>
  <c r="N914"/>
  <c r="Q913"/>
  <c r="N913"/>
  <c r="Q912"/>
  <c r="N912"/>
  <c r="Q911"/>
  <c r="N911"/>
  <c r="N910"/>
  <c r="Q909"/>
  <c r="N909"/>
  <c r="Q908"/>
  <c r="N908"/>
  <c r="Q907"/>
  <c r="N907"/>
  <c r="Q906"/>
  <c r="N906"/>
  <c r="Q905"/>
  <c r="N905"/>
  <c r="Q904"/>
  <c r="N904"/>
  <c r="Q903"/>
  <c r="N903"/>
  <c r="Q902"/>
  <c r="N902"/>
  <c r="Q901"/>
  <c r="N901"/>
  <c r="Q900"/>
  <c r="N900"/>
  <c r="Q899"/>
  <c r="N899"/>
  <c r="Q898"/>
  <c r="N898"/>
  <c r="Q897"/>
  <c r="N897"/>
  <c r="Q896"/>
  <c r="N896"/>
  <c r="Q895"/>
  <c r="N895"/>
  <c r="Q975"/>
  <c r="N975"/>
  <c r="Q974"/>
  <c r="N974"/>
  <c r="P973"/>
  <c r="N973"/>
  <c r="H995"/>
  <c r="I995"/>
  <c r="J995"/>
  <c r="L995"/>
  <c r="M995"/>
  <c r="F995"/>
  <c r="P996"/>
  <c r="N996"/>
  <c r="P995" l="1"/>
  <c r="Q968"/>
  <c r="N968"/>
  <c r="Q967"/>
  <c r="N967"/>
  <c r="Q966"/>
  <c r="N966"/>
  <c r="Q958"/>
  <c r="N958"/>
  <c r="Q957"/>
  <c r="N957"/>
  <c r="Q956"/>
  <c r="N956"/>
  <c r="Q948"/>
  <c r="N948"/>
  <c r="Q947"/>
  <c r="N947"/>
  <c r="Q946"/>
  <c r="N946"/>
  <c r="L933"/>
  <c r="J933"/>
  <c r="H933"/>
  <c r="F933"/>
  <c r="L932"/>
  <c r="J932"/>
  <c r="H932"/>
  <c r="F932"/>
  <c r="P894"/>
  <c r="N894"/>
  <c r="P893"/>
  <c r="N893"/>
  <c r="P892"/>
  <c r="N892"/>
  <c r="P891"/>
  <c r="N891"/>
  <c r="P890"/>
  <c r="N890"/>
  <c r="P889"/>
  <c r="N889"/>
  <c r="Q804"/>
  <c r="N804"/>
  <c r="Q803"/>
  <c r="N803"/>
  <c r="Q802"/>
  <c r="N802"/>
  <c r="Q876"/>
  <c r="N876"/>
  <c r="Q875"/>
  <c r="N875"/>
  <c r="Q874"/>
  <c r="N874"/>
  <c r="Q881"/>
  <c r="N881"/>
  <c r="Q880"/>
  <c r="N880"/>
  <c r="Q879"/>
  <c r="N879"/>
  <c r="Q801"/>
  <c r="N801"/>
  <c r="P800"/>
  <c r="N800"/>
  <c r="P799"/>
  <c r="N799"/>
  <c r="P798"/>
  <c r="J798"/>
  <c r="F798"/>
  <c r="P797"/>
  <c r="N797"/>
  <c r="Q796"/>
  <c r="N796"/>
  <c r="Q795"/>
  <c r="N795"/>
  <c r="P794"/>
  <c r="N794"/>
  <c r="Q793"/>
  <c r="N793"/>
  <c r="P792"/>
  <c r="N792"/>
  <c r="Q791"/>
  <c r="N791"/>
  <c r="P823"/>
  <c r="N823"/>
  <c r="P822"/>
  <c r="N822"/>
  <c r="P861"/>
  <c r="P858"/>
  <c r="P857"/>
  <c r="N858"/>
  <c r="N857"/>
  <c r="L856"/>
  <c r="J856"/>
  <c r="H856"/>
  <c r="P856" s="1"/>
  <c r="F856"/>
  <c r="L855"/>
  <c r="J855"/>
  <c r="H855"/>
  <c r="F855"/>
  <c r="H860"/>
  <c r="H859" s="1"/>
  <c r="J860"/>
  <c r="J859" s="1"/>
  <c r="L860"/>
  <c r="P860" s="1"/>
  <c r="F860"/>
  <c r="F859" s="1"/>
  <c r="N798" l="1"/>
  <c r="P855"/>
  <c r="N855"/>
  <c r="N856"/>
  <c r="L859"/>
  <c r="P859" s="1"/>
  <c r="N861"/>
  <c r="M825"/>
  <c r="L825"/>
  <c r="I825"/>
  <c r="H825"/>
  <c r="F825"/>
  <c r="M755"/>
  <c r="J755"/>
  <c r="I755"/>
  <c r="F755"/>
  <c r="M754"/>
  <c r="J754"/>
  <c r="I754"/>
  <c r="F754"/>
  <c r="F773"/>
  <c r="I759"/>
  <c r="I758" s="1"/>
  <c r="F759"/>
  <c r="F758" s="1"/>
  <c r="M759"/>
  <c r="M758" s="1"/>
  <c r="Q702" l="1"/>
  <c r="N702"/>
  <c r="Q701"/>
  <c r="P701"/>
  <c r="J701"/>
  <c r="F701"/>
  <c r="P700"/>
  <c r="N700"/>
  <c r="P699"/>
  <c r="N699"/>
  <c r="Q698"/>
  <c r="N698"/>
  <c r="P708"/>
  <c r="N708"/>
  <c r="Q707"/>
  <c r="N707"/>
  <c r="Q706"/>
  <c r="P706"/>
  <c r="J706"/>
  <c r="F706"/>
  <c r="P705"/>
  <c r="N705"/>
  <c r="P704"/>
  <c r="N704"/>
  <c r="H710"/>
  <c r="J710"/>
  <c r="L710"/>
  <c r="F710"/>
  <c r="P712"/>
  <c r="N712"/>
  <c r="P711"/>
  <c r="N711"/>
  <c r="Q732"/>
  <c r="N732"/>
  <c r="Q729"/>
  <c r="N729"/>
  <c r="Q731"/>
  <c r="P731"/>
  <c r="J731"/>
  <c r="F731"/>
  <c r="Q728"/>
  <c r="P728"/>
  <c r="J728"/>
  <c r="F728"/>
  <c r="J735"/>
  <c r="M733"/>
  <c r="L733"/>
  <c r="J734"/>
  <c r="H713"/>
  <c r="I713"/>
  <c r="I709" s="1"/>
  <c r="J713"/>
  <c r="L713"/>
  <c r="M713"/>
  <c r="F713"/>
  <c r="F709" s="1"/>
  <c r="P716"/>
  <c r="N716"/>
  <c r="P715"/>
  <c r="N715"/>
  <c r="Q714"/>
  <c r="N714"/>
  <c r="P710"/>
  <c r="N710"/>
  <c r="P725"/>
  <c r="N725"/>
  <c r="H720"/>
  <c r="H719" s="1"/>
  <c r="I720"/>
  <c r="I719" s="1"/>
  <c r="J720"/>
  <c r="J719" s="1"/>
  <c r="L720"/>
  <c r="M720"/>
  <c r="M719" s="1"/>
  <c r="F720"/>
  <c r="F719" s="1"/>
  <c r="P722"/>
  <c r="Q721"/>
  <c r="N721"/>
  <c r="N722"/>
  <c r="J628"/>
  <c r="H633"/>
  <c r="I633"/>
  <c r="J633"/>
  <c r="L633"/>
  <c r="M633"/>
  <c r="F633"/>
  <c r="Q634"/>
  <c r="N634"/>
  <c r="M636"/>
  <c r="L636"/>
  <c r="K636"/>
  <c r="J636"/>
  <c r="I636"/>
  <c r="H636"/>
  <c r="G636"/>
  <c r="G627" s="1"/>
  <c r="F636"/>
  <c r="Q639"/>
  <c r="P639"/>
  <c r="O639"/>
  <c r="N639"/>
  <c r="Q638"/>
  <c r="P638"/>
  <c r="O638"/>
  <c r="N638"/>
  <c r="Q637"/>
  <c r="P637"/>
  <c r="O637"/>
  <c r="N637"/>
  <c r="M672"/>
  <c r="M669" s="1"/>
  <c r="L672"/>
  <c r="K672"/>
  <c r="K669" s="1"/>
  <c r="J672"/>
  <c r="I672"/>
  <c r="I669" s="1"/>
  <c r="H672"/>
  <c r="H669" s="1"/>
  <c r="G672"/>
  <c r="G669" s="1"/>
  <c r="F672"/>
  <c r="Q675"/>
  <c r="P675"/>
  <c r="O675"/>
  <c r="N675"/>
  <c r="Q674"/>
  <c r="P674"/>
  <c r="O674"/>
  <c r="N674"/>
  <c r="Q673"/>
  <c r="P673"/>
  <c r="O673"/>
  <c r="N673"/>
  <c r="G683"/>
  <c r="G682" s="1"/>
  <c r="H683"/>
  <c r="H682" s="1"/>
  <c r="I683"/>
  <c r="I682" s="1"/>
  <c r="J683"/>
  <c r="J682" s="1"/>
  <c r="K683"/>
  <c r="K682" s="1"/>
  <c r="O682" s="1"/>
  <c r="L683"/>
  <c r="L682" s="1"/>
  <c r="P682" s="1"/>
  <c r="M683"/>
  <c r="M682" s="1"/>
  <c r="Q682" s="1"/>
  <c r="F683"/>
  <c r="F682" s="1"/>
  <c r="Q686"/>
  <c r="P686"/>
  <c r="O686"/>
  <c r="N686"/>
  <c r="Q694"/>
  <c r="P694"/>
  <c r="O694"/>
  <c r="N694"/>
  <c r="Q693"/>
  <c r="P693"/>
  <c r="O693"/>
  <c r="N693"/>
  <c r="Q695"/>
  <c r="P695"/>
  <c r="O695"/>
  <c r="N695"/>
  <c r="Q685"/>
  <c r="P685"/>
  <c r="O685"/>
  <c r="N685"/>
  <c r="Q691"/>
  <c r="P691"/>
  <c r="O691"/>
  <c r="N691"/>
  <c r="Q690"/>
  <c r="P690"/>
  <c r="O690"/>
  <c r="N690"/>
  <c r="Q692"/>
  <c r="P692"/>
  <c r="O692"/>
  <c r="N692"/>
  <c r="Q684"/>
  <c r="P684"/>
  <c r="O684"/>
  <c r="N684"/>
  <c r="Q688"/>
  <c r="P688"/>
  <c r="O688"/>
  <c r="N688"/>
  <c r="Q687"/>
  <c r="P687"/>
  <c r="O687"/>
  <c r="N687"/>
  <c r="O689"/>
  <c r="P689"/>
  <c r="Q689"/>
  <c r="N689"/>
  <c r="Q671"/>
  <c r="N671"/>
  <c r="F670"/>
  <c r="Q681"/>
  <c r="N681"/>
  <c r="F680"/>
  <c r="I679"/>
  <c r="F678"/>
  <c r="I677"/>
  <c r="I676" s="1"/>
  <c r="F676" s="1"/>
  <c r="P635"/>
  <c r="N635"/>
  <c r="N633"/>
  <c r="P667"/>
  <c r="N667"/>
  <c r="P666"/>
  <c r="N666"/>
  <c r="P665"/>
  <c r="N665"/>
  <c r="P664"/>
  <c r="N664"/>
  <c r="P663"/>
  <c r="N663"/>
  <c r="P662"/>
  <c r="N662"/>
  <c r="P661"/>
  <c r="N661"/>
  <c r="P660"/>
  <c r="N660"/>
  <c r="P668"/>
  <c r="N668"/>
  <c r="M592"/>
  <c r="M591" s="1"/>
  <c r="J592"/>
  <c r="J591" s="1"/>
  <c r="I592"/>
  <c r="I591" s="1"/>
  <c r="F592"/>
  <c r="F591" s="1"/>
  <c r="M599"/>
  <c r="J599"/>
  <c r="I599"/>
  <c r="F599"/>
  <c r="M598"/>
  <c r="J598"/>
  <c r="I598"/>
  <c r="F598"/>
  <c r="M606"/>
  <c r="M605" s="1"/>
  <c r="J606"/>
  <c r="J605" s="1"/>
  <c r="I606"/>
  <c r="I605" s="1"/>
  <c r="F606"/>
  <c r="F605" s="1"/>
  <c r="J733" l="1"/>
  <c r="N728"/>
  <c r="N731"/>
  <c r="H709"/>
  <c r="N706"/>
  <c r="N701"/>
  <c r="J627"/>
  <c r="H627"/>
  <c r="Q633"/>
  <c r="P720"/>
  <c r="Q713"/>
  <c r="M709"/>
  <c r="Q709" s="1"/>
  <c r="N713"/>
  <c r="P713"/>
  <c r="L709"/>
  <c r="J709"/>
  <c r="N709" s="1"/>
  <c r="N723"/>
  <c r="P723"/>
  <c r="L719"/>
  <c r="N719"/>
  <c r="P719"/>
  <c r="O636"/>
  <c r="Q636"/>
  <c r="P633"/>
  <c r="N636"/>
  <c r="P636"/>
  <c r="L627"/>
  <c r="K627"/>
  <c r="O627" s="1"/>
  <c r="Q719"/>
  <c r="Q720"/>
  <c r="N720"/>
  <c r="F669"/>
  <c r="N672"/>
  <c r="P672"/>
  <c r="O672"/>
  <c r="Q672"/>
  <c r="L669"/>
  <c r="J669"/>
  <c r="N669" s="1"/>
  <c r="N682"/>
  <c r="O683"/>
  <c r="Q683"/>
  <c r="N683"/>
  <c r="P683"/>
  <c r="F677"/>
  <c r="Q669"/>
  <c r="P669"/>
  <c r="F679"/>
  <c r="Q620"/>
  <c r="N620"/>
  <c r="Q619"/>
  <c r="N619"/>
  <c r="Q618"/>
  <c r="N618"/>
  <c r="Q617"/>
  <c r="N617"/>
  <c r="Q616"/>
  <c r="N616"/>
  <c r="Q615"/>
  <c r="N615"/>
  <c r="Q623"/>
  <c r="N623"/>
  <c r="Q622"/>
  <c r="N622"/>
  <c r="Q621"/>
  <c r="N621"/>
  <c r="Q614"/>
  <c r="N614"/>
  <c r="Q613"/>
  <c r="N613"/>
  <c r="Q612"/>
  <c r="N612"/>
  <c r="Q610"/>
  <c r="N610"/>
  <c r="Q609"/>
  <c r="N609"/>
  <c r="Q608"/>
  <c r="N608"/>
  <c r="Q607"/>
  <c r="N607"/>
  <c r="Q603"/>
  <c r="N603"/>
  <c r="Q602"/>
  <c r="N602"/>
  <c r="Q601"/>
  <c r="N601"/>
  <c r="Q600"/>
  <c r="N600"/>
  <c r="Q591"/>
  <c r="N591"/>
  <c r="Q597"/>
  <c r="N597"/>
  <c r="Q596"/>
  <c r="N596"/>
  <c r="Q595"/>
  <c r="N595"/>
  <c r="Q594"/>
  <c r="N594"/>
  <c r="Q593"/>
  <c r="N593"/>
  <c r="Q592"/>
  <c r="N592"/>
  <c r="P507"/>
  <c r="N507"/>
  <c r="P506"/>
  <c r="N506"/>
  <c r="P505"/>
  <c r="N505"/>
  <c r="Q504"/>
  <c r="N504"/>
  <c r="N503"/>
  <c r="P502"/>
  <c r="N502"/>
  <c r="Q501"/>
  <c r="N501"/>
  <c r="Q500"/>
  <c r="P500"/>
  <c r="F500"/>
  <c r="N500" s="1"/>
  <c r="Q499"/>
  <c r="N499"/>
  <c r="M588"/>
  <c r="L588"/>
  <c r="J588"/>
  <c r="I588"/>
  <c r="H588"/>
  <c r="F588"/>
  <c r="M587"/>
  <c r="L587"/>
  <c r="J587"/>
  <c r="I587"/>
  <c r="H587"/>
  <c r="F587"/>
  <c r="H558"/>
  <c r="I558"/>
  <c r="J558"/>
  <c r="L558"/>
  <c r="M558"/>
  <c r="P565"/>
  <c r="N565"/>
  <c r="Q564"/>
  <c r="N564"/>
  <c r="P563"/>
  <c r="N563"/>
  <c r="P562"/>
  <c r="N562"/>
  <c r="Q561"/>
  <c r="N561"/>
  <c r="Q560"/>
  <c r="P560"/>
  <c r="F560"/>
  <c r="F558" s="1"/>
  <c r="Q559"/>
  <c r="N559"/>
  <c r="P573"/>
  <c r="N573"/>
  <c r="Q572"/>
  <c r="N572"/>
  <c r="P590"/>
  <c r="N590"/>
  <c r="Q589"/>
  <c r="N589"/>
  <c r="P571"/>
  <c r="N571"/>
  <c r="P570"/>
  <c r="N570"/>
  <c r="H581"/>
  <c r="H580" s="1"/>
  <c r="I581"/>
  <c r="I580" s="1"/>
  <c r="J581"/>
  <c r="J580" s="1"/>
  <c r="L581"/>
  <c r="L580" s="1"/>
  <c r="M581"/>
  <c r="M580" s="1"/>
  <c r="F581"/>
  <c r="F580" s="1"/>
  <c r="P583"/>
  <c r="Q569"/>
  <c r="N569"/>
  <c r="Q582"/>
  <c r="N582"/>
  <c r="Q578"/>
  <c r="P578"/>
  <c r="Q577"/>
  <c r="P577"/>
  <c r="Q568"/>
  <c r="P568"/>
  <c r="F568"/>
  <c r="N568" s="1"/>
  <c r="Q575"/>
  <c r="N575"/>
  <c r="Q574"/>
  <c r="N574"/>
  <c r="Q576"/>
  <c r="N576"/>
  <c r="P553"/>
  <c r="N553"/>
  <c r="P552"/>
  <c r="N552"/>
  <c r="P556"/>
  <c r="N556"/>
  <c r="P555"/>
  <c r="N555"/>
  <c r="P498"/>
  <c r="N498"/>
  <c r="P554"/>
  <c r="N554"/>
  <c r="H549"/>
  <c r="H548" s="1"/>
  <c r="I549"/>
  <c r="I548" s="1"/>
  <c r="J549"/>
  <c r="J548" s="1"/>
  <c r="L549"/>
  <c r="M549"/>
  <c r="M548" s="1"/>
  <c r="F549"/>
  <c r="F548" s="1"/>
  <c r="P557"/>
  <c r="N557"/>
  <c r="P549" l="1"/>
  <c r="P627"/>
  <c r="P709"/>
  <c r="N560"/>
  <c r="Q587"/>
  <c r="N588"/>
  <c r="N587" s="1"/>
  <c r="Q588"/>
  <c r="P588"/>
  <c r="P587" s="1"/>
  <c r="P581"/>
  <c r="P580" s="1"/>
  <c r="L548"/>
  <c r="P548" s="1"/>
  <c r="P497"/>
  <c r="N497"/>
  <c r="Q496"/>
  <c r="N496"/>
  <c r="P495"/>
  <c r="N495"/>
  <c r="Q494"/>
  <c r="N494"/>
  <c r="Q493"/>
  <c r="N493"/>
  <c r="Q492"/>
  <c r="N492"/>
  <c r="Q491"/>
  <c r="N491"/>
  <c r="Q490"/>
  <c r="N490"/>
  <c r="M527"/>
  <c r="L527"/>
  <c r="J527"/>
  <c r="I527"/>
  <c r="H527"/>
  <c r="F527"/>
  <c r="P532"/>
  <c r="N532"/>
  <c r="Q531"/>
  <c r="N531"/>
  <c r="J533"/>
  <c r="L533"/>
  <c r="M533"/>
  <c r="H533"/>
  <c r="I533"/>
  <c r="F533"/>
  <c r="P538"/>
  <c r="N538"/>
  <c r="Q537"/>
  <c r="N537"/>
  <c r="P551"/>
  <c r="Q550"/>
  <c r="N550"/>
  <c r="G374"/>
  <c r="H374"/>
  <c r="I374"/>
  <c r="K374"/>
  <c r="L374"/>
  <c r="M374"/>
  <c r="Q401"/>
  <c r="P401"/>
  <c r="O401"/>
  <c r="J401"/>
  <c r="F401"/>
  <c r="Q402"/>
  <c r="P402"/>
  <c r="O402"/>
  <c r="J402"/>
  <c r="F402"/>
  <c r="P400"/>
  <c r="N400"/>
  <c r="Q399"/>
  <c r="N399"/>
  <c r="P398"/>
  <c r="N398"/>
  <c r="Q397"/>
  <c r="N397"/>
  <c r="P396"/>
  <c r="N396"/>
  <c r="P395"/>
  <c r="N395"/>
  <c r="Q394"/>
  <c r="N394"/>
  <c r="Q393"/>
  <c r="N393"/>
  <c r="Q392"/>
  <c r="N392"/>
  <c r="H461"/>
  <c r="I461"/>
  <c r="J461"/>
  <c r="L461"/>
  <c r="P461" s="1"/>
  <c r="M461"/>
  <c r="F461"/>
  <c r="N470"/>
  <c r="P485"/>
  <c r="P486"/>
  <c r="P487"/>
  <c r="Q469"/>
  <c r="N469"/>
  <c r="P468"/>
  <c r="N468"/>
  <c r="Q467"/>
  <c r="N467"/>
  <c r="P466"/>
  <c r="N466"/>
  <c r="P465"/>
  <c r="N465"/>
  <c r="Q464"/>
  <c r="N464"/>
  <c r="Q463"/>
  <c r="N463"/>
  <c r="Q462"/>
  <c r="N462"/>
  <c r="H479"/>
  <c r="H478" s="1"/>
  <c r="I479"/>
  <c r="I478" s="1"/>
  <c r="J479"/>
  <c r="J478" s="1"/>
  <c r="L479"/>
  <c r="M479"/>
  <c r="Q479" s="1"/>
  <c r="F479"/>
  <c r="F478" s="1"/>
  <c r="P481"/>
  <c r="Q480"/>
  <c r="N480"/>
  <c r="H472"/>
  <c r="I472"/>
  <c r="J472"/>
  <c r="L472"/>
  <c r="M472"/>
  <c r="F472"/>
  <c r="Q475"/>
  <c r="P476"/>
  <c r="P477"/>
  <c r="N476"/>
  <c r="N477"/>
  <c r="N475"/>
  <c r="Q474"/>
  <c r="N474"/>
  <c r="Q473"/>
  <c r="N473"/>
  <c r="Q459"/>
  <c r="N459"/>
  <c r="Q458"/>
  <c r="N458"/>
  <c r="M457"/>
  <c r="J457"/>
  <c r="I457"/>
  <c r="F457"/>
  <c r="M456"/>
  <c r="J456"/>
  <c r="I456"/>
  <c r="F456"/>
  <c r="Q391"/>
  <c r="N391"/>
  <c r="Q390"/>
  <c r="N390"/>
  <c r="I453"/>
  <c r="J453"/>
  <c r="M453"/>
  <c r="F453"/>
  <c r="Q389"/>
  <c r="N389"/>
  <c r="Q388"/>
  <c r="N388"/>
  <c r="K439"/>
  <c r="L439"/>
  <c r="G439"/>
  <c r="H439"/>
  <c r="M440"/>
  <c r="J440"/>
  <c r="I440"/>
  <c r="I439" s="1"/>
  <c r="F440"/>
  <c r="J443"/>
  <c r="F443"/>
  <c r="J444"/>
  <c r="F444"/>
  <c r="J449"/>
  <c r="F449"/>
  <c r="J451"/>
  <c r="M450"/>
  <c r="L450"/>
  <c r="K450"/>
  <c r="J450"/>
  <c r="Q442"/>
  <c r="N442"/>
  <c r="Q441"/>
  <c r="N441"/>
  <c r="M446"/>
  <c r="I446"/>
  <c r="J446"/>
  <c r="F446"/>
  <c r="Q447"/>
  <c r="N447"/>
  <c r="Q387"/>
  <c r="P387"/>
  <c r="O387"/>
  <c r="J387"/>
  <c r="F387"/>
  <c r="F374" s="1"/>
  <c r="F373" s="1"/>
  <c r="P386"/>
  <c r="N386"/>
  <c r="P385"/>
  <c r="N385"/>
  <c r="Q384"/>
  <c r="N384"/>
  <c r="Q383"/>
  <c r="N383"/>
  <c r="Q382"/>
  <c r="N382"/>
  <c r="G422"/>
  <c r="H422"/>
  <c r="I422"/>
  <c r="K422"/>
  <c r="L422"/>
  <c r="P422" s="1"/>
  <c r="M422"/>
  <c r="F430"/>
  <c r="P427"/>
  <c r="N427"/>
  <c r="P426"/>
  <c r="N426"/>
  <c r="Q425"/>
  <c r="N425"/>
  <c r="Q424"/>
  <c r="N424"/>
  <c r="Q423"/>
  <c r="N423"/>
  <c r="P435"/>
  <c r="N435"/>
  <c r="P434"/>
  <c r="N434"/>
  <c r="Q433"/>
  <c r="N433"/>
  <c r="Q432"/>
  <c r="N432"/>
  <c r="Q431"/>
  <c r="N431"/>
  <c r="H430"/>
  <c r="H429" s="1"/>
  <c r="I430"/>
  <c r="I429" s="1"/>
  <c r="J430"/>
  <c r="J429" s="1"/>
  <c r="L430"/>
  <c r="P430" s="1"/>
  <c r="M430"/>
  <c r="M429" s="1"/>
  <c r="Q527" l="1"/>
  <c r="Q533"/>
  <c r="N527"/>
  <c r="P527"/>
  <c r="N401"/>
  <c r="P533"/>
  <c r="P479"/>
  <c r="Q461"/>
  <c r="N402"/>
  <c r="N387"/>
  <c r="J439"/>
  <c r="M478"/>
  <c r="Q478" s="1"/>
  <c r="L478"/>
  <c r="P478" s="1"/>
  <c r="F439"/>
  <c r="P439"/>
  <c r="Q456"/>
  <c r="Q457"/>
  <c r="Q422"/>
  <c r="O422"/>
  <c r="Q440"/>
  <c r="O439"/>
  <c r="N456"/>
  <c r="N457"/>
  <c r="Q429"/>
  <c r="M439"/>
  <c r="Q439" s="1"/>
  <c r="L429"/>
  <c r="P429" s="1"/>
  <c r="N430"/>
  <c r="Q430"/>
  <c r="P381" l="1"/>
  <c r="N381"/>
  <c r="P380"/>
  <c r="N380"/>
  <c r="P379"/>
  <c r="N379"/>
  <c r="P378"/>
  <c r="N378"/>
  <c r="Q377"/>
  <c r="N377"/>
  <c r="Q376"/>
  <c r="N376"/>
  <c r="Q375"/>
  <c r="N375"/>
  <c r="M404"/>
  <c r="L404"/>
  <c r="J404"/>
  <c r="I404"/>
  <c r="H404"/>
  <c r="F404"/>
  <c r="M403"/>
  <c r="L403"/>
  <c r="J403"/>
  <c r="I403"/>
  <c r="H403"/>
  <c r="F403"/>
  <c r="P411"/>
  <c r="N411"/>
  <c r="P410"/>
  <c r="N410"/>
  <c r="P409"/>
  <c r="N409"/>
  <c r="P408"/>
  <c r="N408"/>
  <c r="Q407"/>
  <c r="N407"/>
  <c r="Q406"/>
  <c r="N406"/>
  <c r="Q405"/>
  <c r="N405"/>
  <c r="M413"/>
  <c r="L413"/>
  <c r="J413"/>
  <c r="H413"/>
  <c r="H412" s="1"/>
  <c r="I413"/>
  <c r="F413"/>
  <c r="N418"/>
  <c r="P418"/>
  <c r="N419"/>
  <c r="P419"/>
  <c r="N420"/>
  <c r="P420"/>
  <c r="P417"/>
  <c r="N417"/>
  <c r="N403" l="1"/>
  <c r="P413"/>
  <c r="P403"/>
  <c r="P404"/>
  <c r="N413"/>
  <c r="Q413"/>
  <c r="Q403"/>
  <c r="N404"/>
  <c r="Q404"/>
  <c r="L412"/>
  <c r="P412" s="1"/>
  <c r="Q415" l="1"/>
  <c r="N415"/>
  <c r="N345" l="1"/>
  <c r="Q345"/>
  <c r="P347"/>
  <c r="P348"/>
  <c r="Q342"/>
  <c r="P342"/>
  <c r="F342"/>
  <c r="N342" s="1"/>
  <c r="I341"/>
  <c r="Q341" s="1"/>
  <c r="H341"/>
  <c r="P341" s="1"/>
  <c r="I339"/>
  <c r="Q339" s="1"/>
  <c r="H339"/>
  <c r="P339" s="1"/>
  <c r="Q338"/>
  <c r="J338"/>
  <c r="F338"/>
  <c r="M337"/>
  <c r="J337" s="1"/>
  <c r="I337"/>
  <c r="F337" s="1"/>
  <c r="F335" s="1"/>
  <c r="M335"/>
  <c r="I335"/>
  <c r="J334"/>
  <c r="I334"/>
  <c r="Q334" s="1"/>
  <c r="H334"/>
  <c r="P334" s="1"/>
  <c r="M333"/>
  <c r="J333"/>
  <c r="J328" s="1"/>
  <c r="J327" s="1"/>
  <c r="I333"/>
  <c r="F333"/>
  <c r="M332"/>
  <c r="I332"/>
  <c r="I330" s="1"/>
  <c r="M328"/>
  <c r="M327" s="1"/>
  <c r="I328"/>
  <c r="F328" s="1"/>
  <c r="Q324"/>
  <c r="F324"/>
  <c r="N324" s="1"/>
  <c r="M323"/>
  <c r="J323"/>
  <c r="J321" s="1"/>
  <c r="N321" s="1"/>
  <c r="I323"/>
  <c r="F323" s="1"/>
  <c r="F321" s="1"/>
  <c r="M321"/>
  <c r="I321"/>
  <c r="P320"/>
  <c r="J320"/>
  <c r="F320"/>
  <c r="Q319"/>
  <c r="J319"/>
  <c r="F319"/>
  <c r="F318" s="1"/>
  <c r="F316" s="1"/>
  <c r="M318"/>
  <c r="L318"/>
  <c r="L316" s="1"/>
  <c r="I318"/>
  <c r="Q318" s="1"/>
  <c r="H318"/>
  <c r="M316"/>
  <c r="H316"/>
  <c r="J315"/>
  <c r="F315"/>
  <c r="J314"/>
  <c r="J313" s="1"/>
  <c r="J311" s="1"/>
  <c r="F314"/>
  <c r="F308" s="1"/>
  <c r="F298" s="1"/>
  <c r="M313"/>
  <c r="L313"/>
  <c r="I313"/>
  <c r="I311" s="1"/>
  <c r="H313"/>
  <c r="H311" s="1"/>
  <c r="L311"/>
  <c r="M310"/>
  <c r="L310"/>
  <c r="L303" s="1"/>
  <c r="L302" s="1"/>
  <c r="J310"/>
  <c r="J303" s="1"/>
  <c r="I310"/>
  <c r="H303"/>
  <c r="H302" s="1"/>
  <c r="F310"/>
  <c r="F303" s="1"/>
  <c r="F302" s="1"/>
  <c r="L309"/>
  <c r="J309"/>
  <c r="H309"/>
  <c r="F309"/>
  <c r="M308"/>
  <c r="L308"/>
  <c r="J308"/>
  <c r="I308"/>
  <c r="L307"/>
  <c r="J307"/>
  <c r="J295" s="1"/>
  <c r="H307"/>
  <c r="H295" s="1"/>
  <c r="F307"/>
  <c r="F295" s="1"/>
  <c r="M306"/>
  <c r="L304"/>
  <c r="J306"/>
  <c r="J304" s="1"/>
  <c r="I306"/>
  <c r="H304"/>
  <c r="F306"/>
  <c r="M304"/>
  <c r="I304"/>
  <c r="M303"/>
  <c r="I303"/>
  <c r="M302"/>
  <c r="I302"/>
  <c r="M301"/>
  <c r="L301"/>
  <c r="J301"/>
  <c r="M300"/>
  <c r="I300"/>
  <c r="M299"/>
  <c r="L299"/>
  <c r="J299"/>
  <c r="I299"/>
  <c r="H299"/>
  <c r="F299"/>
  <c r="M298"/>
  <c r="L298"/>
  <c r="J298"/>
  <c r="I298"/>
  <c r="H298"/>
  <c r="M296"/>
  <c r="I296"/>
  <c r="M294"/>
  <c r="I294"/>
  <c r="F304" l="1"/>
  <c r="L297"/>
  <c r="H329"/>
  <c r="H332"/>
  <c r="H330" s="1"/>
  <c r="M297"/>
  <c r="F313"/>
  <c r="F311" s="1"/>
  <c r="N311" s="1"/>
  <c r="F334"/>
  <c r="N334" s="1"/>
  <c r="J300"/>
  <c r="J297" s="1"/>
  <c r="J318"/>
  <c r="J316" s="1"/>
  <c r="I329"/>
  <c r="F329" s="1"/>
  <c r="J332"/>
  <c r="Q332"/>
  <c r="P332"/>
  <c r="F300"/>
  <c r="Q296"/>
  <c r="Q298"/>
  <c r="Q300"/>
  <c r="N308"/>
  <c r="N309"/>
  <c r="N315"/>
  <c r="N319"/>
  <c r="Q323"/>
  <c r="Q328"/>
  <c r="P329"/>
  <c r="P330"/>
  <c r="N333"/>
  <c r="N299"/>
  <c r="P299"/>
  <c r="N300"/>
  <c r="N316"/>
  <c r="N318"/>
  <c r="P318"/>
  <c r="N320"/>
  <c r="Q321"/>
  <c r="N323"/>
  <c r="F330"/>
  <c r="Q333"/>
  <c r="Q335"/>
  <c r="N338"/>
  <c r="Q294"/>
  <c r="M293"/>
  <c r="N295"/>
  <c r="N303"/>
  <c r="J302"/>
  <c r="N302" s="1"/>
  <c r="J330"/>
  <c r="N304"/>
  <c r="N313"/>
  <c r="J325"/>
  <c r="N337"/>
  <c r="J335"/>
  <c r="N335" s="1"/>
  <c r="N298"/>
  <c r="N306"/>
  <c r="N307"/>
  <c r="N310"/>
  <c r="N314"/>
  <c r="L295"/>
  <c r="F296"/>
  <c r="F294" s="1"/>
  <c r="H294"/>
  <c r="J296"/>
  <c r="N296" s="1"/>
  <c r="M311"/>
  <c r="I316"/>
  <c r="N328"/>
  <c r="Q337"/>
  <c r="M325"/>
  <c r="M330"/>
  <c r="Q330" s="1"/>
  <c r="F341"/>
  <c r="N330" l="1"/>
  <c r="H327"/>
  <c r="H301"/>
  <c r="F301"/>
  <c r="N329"/>
  <c r="F327"/>
  <c r="F332"/>
  <c r="N332" s="1"/>
  <c r="Q329"/>
  <c r="I301"/>
  <c r="I327"/>
  <c r="F339"/>
  <c r="N339" s="1"/>
  <c r="N341"/>
  <c r="P295"/>
  <c r="L294"/>
  <c r="J294"/>
  <c r="P301" l="1"/>
  <c r="H297"/>
  <c r="H325"/>
  <c r="P325" s="1"/>
  <c r="P327"/>
  <c r="F325"/>
  <c r="N325" s="1"/>
  <c r="N327"/>
  <c r="F297"/>
  <c r="N301"/>
  <c r="I297"/>
  <c r="Q301"/>
  <c r="I325"/>
  <c r="Q325" s="1"/>
  <c r="Q327"/>
  <c r="J293"/>
  <c r="N294"/>
  <c r="P294"/>
  <c r="P297" l="1"/>
  <c r="H293"/>
  <c r="P293" s="1"/>
  <c r="F293"/>
  <c r="N297"/>
  <c r="N293"/>
  <c r="I293"/>
  <c r="Q293" s="1"/>
  <c r="Q297"/>
  <c r="P292"/>
  <c r="J292"/>
  <c r="F292"/>
  <c r="L291"/>
  <c r="J291"/>
  <c r="H291"/>
  <c r="F291"/>
  <c r="L290"/>
  <c r="J290"/>
  <c r="H290"/>
  <c r="F290"/>
  <c r="P289"/>
  <c r="J289"/>
  <c r="J288" s="1"/>
  <c r="J287" s="1"/>
  <c r="F289"/>
  <c r="L288"/>
  <c r="L287" s="1"/>
  <c r="H288"/>
  <c r="F288"/>
  <c r="H287"/>
  <c r="F287"/>
  <c r="P286"/>
  <c r="J286"/>
  <c r="J285" s="1"/>
  <c r="J284" s="1"/>
  <c r="F286"/>
  <c r="L285"/>
  <c r="L284" s="1"/>
  <c r="H285"/>
  <c r="F285"/>
  <c r="F284" s="1"/>
  <c r="H284"/>
  <c r="O283"/>
  <c r="J283"/>
  <c r="F283"/>
  <c r="F282" s="1"/>
  <c r="F281" s="1"/>
  <c r="J282"/>
  <c r="G282"/>
  <c r="O282" s="1"/>
  <c r="K281"/>
  <c r="J281"/>
  <c r="P280"/>
  <c r="J280"/>
  <c r="F280"/>
  <c r="P279"/>
  <c r="J279"/>
  <c r="F279"/>
  <c r="F278" s="1"/>
  <c r="F277" s="1"/>
  <c r="L278"/>
  <c r="L277" s="1"/>
  <c r="H278"/>
  <c r="H277" s="1"/>
  <c r="P276"/>
  <c r="J276"/>
  <c r="F276"/>
  <c r="P275"/>
  <c r="J275"/>
  <c r="F275"/>
  <c r="P274"/>
  <c r="J274"/>
  <c r="F274"/>
  <c r="O273"/>
  <c r="J273"/>
  <c r="F273"/>
  <c r="P272"/>
  <c r="J272"/>
  <c r="F272"/>
  <c r="P271"/>
  <c r="J271"/>
  <c r="F271"/>
  <c r="F270" s="1"/>
  <c r="F269" s="1"/>
  <c r="L270"/>
  <c r="L269" s="1"/>
  <c r="K270"/>
  <c r="H270"/>
  <c r="G270"/>
  <c r="G269" s="1"/>
  <c r="K269"/>
  <c r="H269"/>
  <c r="J268"/>
  <c r="F268"/>
  <c r="J267"/>
  <c r="F267"/>
  <c r="J266"/>
  <c r="F266"/>
  <c r="J265"/>
  <c r="F265"/>
  <c r="F264" s="1"/>
  <c r="F263" s="1"/>
  <c r="M264"/>
  <c r="M263" s="1"/>
  <c r="L264"/>
  <c r="L263" s="1"/>
  <c r="I264"/>
  <c r="I263" s="1"/>
  <c r="H264"/>
  <c r="H263" s="1"/>
  <c r="Q262"/>
  <c r="J262"/>
  <c r="J261" s="1"/>
  <c r="J260" s="1"/>
  <c r="F262"/>
  <c r="F261" s="1"/>
  <c r="F260" s="1"/>
  <c r="M261"/>
  <c r="M260" s="1"/>
  <c r="I261"/>
  <c r="I260"/>
  <c r="J259"/>
  <c r="F259"/>
  <c r="Q258"/>
  <c r="J258"/>
  <c r="F258"/>
  <c r="Q257"/>
  <c r="J257"/>
  <c r="F257"/>
  <c r="Q256"/>
  <c r="J256"/>
  <c r="F256"/>
  <c r="Q255"/>
  <c r="J255"/>
  <c r="F255"/>
  <c r="M254"/>
  <c r="L254"/>
  <c r="K254"/>
  <c r="J254"/>
  <c r="I254"/>
  <c r="H254"/>
  <c r="G254"/>
  <c r="F254"/>
  <c r="M253"/>
  <c r="L253"/>
  <c r="K253"/>
  <c r="J253"/>
  <c r="I253"/>
  <c r="H253"/>
  <c r="G253"/>
  <c r="F253"/>
  <c r="P252"/>
  <c r="J252"/>
  <c r="J251" s="1"/>
  <c r="J250" s="1"/>
  <c r="F252"/>
  <c r="L251"/>
  <c r="L250" s="1"/>
  <c r="H251"/>
  <c r="F251"/>
  <c r="F250" s="1"/>
  <c r="H250"/>
  <c r="J249"/>
  <c r="J248" s="1"/>
  <c r="J247" s="1"/>
  <c r="F249"/>
  <c r="L248"/>
  <c r="L247" s="1"/>
  <c r="H248"/>
  <c r="F248"/>
  <c r="F247" s="1"/>
  <c r="H247"/>
  <c r="P246"/>
  <c r="J246"/>
  <c r="F246"/>
  <c r="M245"/>
  <c r="L245"/>
  <c r="J245"/>
  <c r="I245"/>
  <c r="H245"/>
  <c r="F245"/>
  <c r="M244"/>
  <c r="L244"/>
  <c r="J244"/>
  <c r="I244"/>
  <c r="H244"/>
  <c r="F244"/>
  <c r="Q243"/>
  <c r="J243"/>
  <c r="F243"/>
  <c r="Q242"/>
  <c r="J242"/>
  <c r="F242"/>
  <c r="M241"/>
  <c r="L241"/>
  <c r="I241"/>
  <c r="H241"/>
  <c r="Q239"/>
  <c r="J239"/>
  <c r="F239"/>
  <c r="Q238"/>
  <c r="J238"/>
  <c r="F238"/>
  <c r="M237"/>
  <c r="I237"/>
  <c r="M236"/>
  <c r="I236"/>
  <c r="J235"/>
  <c r="F235"/>
  <c r="Q234"/>
  <c r="J234"/>
  <c r="F234"/>
  <c r="Q233"/>
  <c r="J233"/>
  <c r="F233"/>
  <c r="Q232"/>
  <c r="J232"/>
  <c r="J231" s="1"/>
  <c r="J230" s="1"/>
  <c r="F232"/>
  <c r="M231"/>
  <c r="M230" s="1"/>
  <c r="L231"/>
  <c r="I231"/>
  <c r="H231"/>
  <c r="H230" s="1"/>
  <c r="F231"/>
  <c r="F230" s="1"/>
  <c r="L230"/>
  <c r="I230"/>
  <c r="J229"/>
  <c r="F229"/>
  <c r="J228"/>
  <c r="F228"/>
  <c r="J227"/>
  <c r="F227"/>
  <c r="J226"/>
  <c r="F226"/>
  <c r="J225"/>
  <c r="F225"/>
  <c r="Q224"/>
  <c r="J224"/>
  <c r="F224"/>
  <c r="Q223"/>
  <c r="J223"/>
  <c r="F223"/>
  <c r="J222"/>
  <c r="F222"/>
  <c r="Q221"/>
  <c r="J221"/>
  <c r="F221"/>
  <c r="Q220"/>
  <c r="J220"/>
  <c r="F220"/>
  <c r="Q219"/>
  <c r="J219"/>
  <c r="F219"/>
  <c r="M218"/>
  <c r="L218"/>
  <c r="I218"/>
  <c r="H218"/>
  <c r="M217"/>
  <c r="L217"/>
  <c r="I217"/>
  <c r="H217"/>
  <c r="Q216"/>
  <c r="P216"/>
  <c r="O216"/>
  <c r="J216"/>
  <c r="F216"/>
  <c r="F215" s="1"/>
  <c r="F214" s="1"/>
  <c r="M215"/>
  <c r="M214" s="1"/>
  <c r="L215"/>
  <c r="L214" s="1"/>
  <c r="K215"/>
  <c r="I215"/>
  <c r="I214" s="1"/>
  <c r="H215"/>
  <c r="G215"/>
  <c r="G214" s="1"/>
  <c r="K214"/>
  <c r="H214"/>
  <c r="J213"/>
  <c r="F213"/>
  <c r="J212"/>
  <c r="F212"/>
  <c r="Q211"/>
  <c r="J211"/>
  <c r="F211"/>
  <c r="Q210"/>
  <c r="J210"/>
  <c r="F210"/>
  <c r="Q209"/>
  <c r="J209"/>
  <c r="F209"/>
  <c r="M208"/>
  <c r="M207" s="1"/>
  <c r="I208"/>
  <c r="I207" s="1"/>
  <c r="J206"/>
  <c r="F206"/>
  <c r="J205"/>
  <c r="F205"/>
  <c r="J204"/>
  <c r="F204"/>
  <c r="Q203"/>
  <c r="J203"/>
  <c r="F203"/>
  <c r="Q202"/>
  <c r="J202"/>
  <c r="F202"/>
  <c r="Q201"/>
  <c r="J201"/>
  <c r="J200" s="1"/>
  <c r="J199" s="1"/>
  <c r="F201"/>
  <c r="M200"/>
  <c r="L200"/>
  <c r="K200"/>
  <c r="I200"/>
  <c r="H200"/>
  <c r="G200"/>
  <c r="M199"/>
  <c r="L199"/>
  <c r="K199"/>
  <c r="I199"/>
  <c r="H199"/>
  <c r="G199"/>
  <c r="Q198"/>
  <c r="P198"/>
  <c r="O198"/>
  <c r="J198"/>
  <c r="F198"/>
  <c r="M197"/>
  <c r="L197"/>
  <c r="K197"/>
  <c r="J197"/>
  <c r="I197"/>
  <c r="H197"/>
  <c r="G197"/>
  <c r="F197"/>
  <c r="M196"/>
  <c r="L196"/>
  <c r="K196"/>
  <c r="J196"/>
  <c r="I196"/>
  <c r="H196"/>
  <c r="G196"/>
  <c r="F196"/>
  <c r="Q195"/>
  <c r="P195"/>
  <c r="O195"/>
  <c r="J195"/>
  <c r="F195"/>
  <c r="Q194"/>
  <c r="P194"/>
  <c r="O194"/>
  <c r="J194"/>
  <c r="F194"/>
  <c r="M193"/>
  <c r="L193"/>
  <c r="K193"/>
  <c r="I193"/>
  <c r="I192" s="1"/>
  <c r="H193"/>
  <c r="G193"/>
  <c r="G192" s="1"/>
  <c r="M192"/>
  <c r="L192"/>
  <c r="K192"/>
  <c r="H192"/>
  <c r="O191"/>
  <c r="J191"/>
  <c r="F191"/>
  <c r="O190"/>
  <c r="J190"/>
  <c r="F190"/>
  <c r="M189"/>
  <c r="L189"/>
  <c r="K189"/>
  <c r="J189"/>
  <c r="I189"/>
  <c r="H189"/>
  <c r="G189"/>
  <c r="F189"/>
  <c r="K188"/>
  <c r="J188"/>
  <c r="G188"/>
  <c r="F188"/>
  <c r="Q187"/>
  <c r="P187"/>
  <c r="O187"/>
  <c r="J187"/>
  <c r="J186" s="1"/>
  <c r="J185" s="1"/>
  <c r="F187"/>
  <c r="M186"/>
  <c r="M185" s="1"/>
  <c r="L186"/>
  <c r="K186"/>
  <c r="K185" s="1"/>
  <c r="I186"/>
  <c r="H186"/>
  <c r="H185" s="1"/>
  <c r="G186"/>
  <c r="F186"/>
  <c r="F185" s="1"/>
  <c r="L185"/>
  <c r="I185"/>
  <c r="G185"/>
  <c r="Q184"/>
  <c r="P184"/>
  <c r="O184"/>
  <c r="J184"/>
  <c r="F184"/>
  <c r="Q183"/>
  <c r="P183"/>
  <c r="O183"/>
  <c r="J183"/>
  <c r="J182" s="1"/>
  <c r="J181" s="1"/>
  <c r="F183"/>
  <c r="M182"/>
  <c r="L182"/>
  <c r="K182"/>
  <c r="I182"/>
  <c r="H182"/>
  <c r="G182"/>
  <c r="M181"/>
  <c r="L181"/>
  <c r="K181"/>
  <c r="I181"/>
  <c r="H181"/>
  <c r="G181"/>
  <c r="P180"/>
  <c r="J180"/>
  <c r="F180"/>
  <c r="M179"/>
  <c r="L179"/>
  <c r="L178" s="1"/>
  <c r="K179"/>
  <c r="J179"/>
  <c r="J178" s="1"/>
  <c r="I179"/>
  <c r="H179"/>
  <c r="P179" s="1"/>
  <c r="G179"/>
  <c r="F179"/>
  <c r="F178" s="1"/>
  <c r="P177"/>
  <c r="J177"/>
  <c r="J176" s="1"/>
  <c r="F177"/>
  <c r="L176"/>
  <c r="L175" s="1"/>
  <c r="H176"/>
  <c r="H175" s="1"/>
  <c r="F176"/>
  <c r="F175" s="1"/>
  <c r="Q174"/>
  <c r="P174"/>
  <c r="J174"/>
  <c r="F174"/>
  <c r="Q173"/>
  <c r="P173"/>
  <c r="J173"/>
  <c r="F173"/>
  <c r="M172"/>
  <c r="L172"/>
  <c r="L171" s="1"/>
  <c r="I172"/>
  <c r="I171" s="1"/>
  <c r="H172"/>
  <c r="H171" s="1"/>
  <c r="P170"/>
  <c r="J170"/>
  <c r="F170"/>
  <c r="P169"/>
  <c r="J169"/>
  <c r="F169"/>
  <c r="P168"/>
  <c r="J168"/>
  <c r="F168"/>
  <c r="L167"/>
  <c r="H167"/>
  <c r="H166" s="1"/>
  <c r="P165"/>
  <c r="J165"/>
  <c r="F165"/>
  <c r="P164"/>
  <c r="J164"/>
  <c r="F164"/>
  <c r="P163"/>
  <c r="J163"/>
  <c r="F163"/>
  <c r="P162"/>
  <c r="J162"/>
  <c r="F162"/>
  <c r="P161"/>
  <c r="J161"/>
  <c r="F161"/>
  <c r="P160"/>
  <c r="J160"/>
  <c r="F160"/>
  <c r="Q159"/>
  <c r="P159"/>
  <c r="J159"/>
  <c r="F159"/>
  <c r="Q158"/>
  <c r="P158"/>
  <c r="J158"/>
  <c r="F158"/>
  <c r="Q157"/>
  <c r="P157"/>
  <c r="J157"/>
  <c r="F157"/>
  <c r="Q156"/>
  <c r="J156"/>
  <c r="F156"/>
  <c r="Q155"/>
  <c r="J155"/>
  <c r="F155"/>
  <c r="Q154"/>
  <c r="J154"/>
  <c r="F154"/>
  <c r="M153"/>
  <c r="M152" s="1"/>
  <c r="L153"/>
  <c r="I153"/>
  <c r="I152" s="1"/>
  <c r="H153"/>
  <c r="L152"/>
  <c r="H152"/>
  <c r="Q151"/>
  <c r="P151"/>
  <c r="O151"/>
  <c r="Q150"/>
  <c r="P150"/>
  <c r="O150"/>
  <c r="Q149"/>
  <c r="P149"/>
  <c r="O149"/>
  <c r="O148"/>
  <c r="O147"/>
  <c r="Q146"/>
  <c r="P146"/>
  <c r="O146"/>
  <c r="Q145"/>
  <c r="P145"/>
  <c r="O145"/>
  <c r="Q144"/>
  <c r="P144"/>
  <c r="O144"/>
  <c r="P143"/>
  <c r="P142"/>
  <c r="Q141"/>
  <c r="P141"/>
  <c r="Q140"/>
  <c r="P140"/>
  <c r="P139"/>
  <c r="P138"/>
  <c r="P137"/>
  <c r="P136"/>
  <c r="P135"/>
  <c r="P134"/>
  <c r="P133"/>
  <c r="P132"/>
  <c r="P131"/>
  <c r="Q130"/>
  <c r="P130"/>
  <c r="Q129"/>
  <c r="P129"/>
  <c r="Q128"/>
  <c r="P128"/>
  <c r="Q127"/>
  <c r="Q126"/>
  <c r="Q125"/>
  <c r="P122"/>
  <c r="J122"/>
  <c r="F122"/>
  <c r="F121" s="1"/>
  <c r="F120" s="1"/>
  <c r="L121"/>
  <c r="H121"/>
  <c r="H120" s="1"/>
  <c r="P119"/>
  <c r="J119"/>
  <c r="F119"/>
  <c r="P118"/>
  <c r="J118"/>
  <c r="F118"/>
  <c r="L117"/>
  <c r="H117"/>
  <c r="L116"/>
  <c r="H116"/>
  <c r="P115"/>
  <c r="J115"/>
  <c r="F115"/>
  <c r="P114"/>
  <c r="J114"/>
  <c r="F114"/>
  <c r="P113"/>
  <c r="J113"/>
  <c r="F113"/>
  <c r="L112"/>
  <c r="L111" s="1"/>
  <c r="H112"/>
  <c r="H111" s="1"/>
  <c r="P110"/>
  <c r="J110"/>
  <c r="F110"/>
  <c r="P109"/>
  <c r="J109"/>
  <c r="F109"/>
  <c r="P108"/>
  <c r="J108"/>
  <c r="F108"/>
  <c r="P107"/>
  <c r="J107"/>
  <c r="F107"/>
  <c r="P106"/>
  <c r="J106"/>
  <c r="F106"/>
  <c r="Q105"/>
  <c r="J105"/>
  <c r="F105"/>
  <c r="Q104"/>
  <c r="J104"/>
  <c r="F104"/>
  <c r="Q103"/>
  <c r="J103"/>
  <c r="F103"/>
  <c r="Q102"/>
  <c r="J102"/>
  <c r="F102"/>
  <c r="M101"/>
  <c r="M100" s="1"/>
  <c r="L101"/>
  <c r="I101"/>
  <c r="I100" s="1"/>
  <c r="H101"/>
  <c r="H100" s="1"/>
  <c r="P99"/>
  <c r="J99"/>
  <c r="F99"/>
  <c r="P98"/>
  <c r="J98"/>
  <c r="F98"/>
  <c r="P97"/>
  <c r="J97"/>
  <c r="F97"/>
  <c r="P96"/>
  <c r="J96"/>
  <c r="F96"/>
  <c r="P95"/>
  <c r="J95"/>
  <c r="F95"/>
  <c r="P94"/>
  <c r="J94"/>
  <c r="F94"/>
  <c r="P93"/>
  <c r="J93"/>
  <c r="F93"/>
  <c r="P92"/>
  <c r="J92"/>
  <c r="F92"/>
  <c r="P91"/>
  <c r="J91"/>
  <c r="F91"/>
  <c r="P90"/>
  <c r="J90"/>
  <c r="F90"/>
  <c r="P89"/>
  <c r="J89"/>
  <c r="F89"/>
  <c r="Q88"/>
  <c r="J88"/>
  <c r="F88"/>
  <c r="Q87"/>
  <c r="J87"/>
  <c r="F87"/>
  <c r="Q86"/>
  <c r="J86"/>
  <c r="F86"/>
  <c r="Q85"/>
  <c r="J85"/>
  <c r="F85"/>
  <c r="M84"/>
  <c r="L84"/>
  <c r="I84"/>
  <c r="H84"/>
  <c r="H83" s="1"/>
  <c r="M83"/>
  <c r="I83"/>
  <c r="P82"/>
  <c r="J82"/>
  <c r="F82"/>
  <c r="J81"/>
  <c r="F81"/>
  <c r="J80"/>
  <c r="F80"/>
  <c r="J79"/>
  <c r="F79"/>
  <c r="J78"/>
  <c r="F78"/>
  <c r="J77"/>
  <c r="F77"/>
  <c r="J76"/>
  <c r="F76"/>
  <c r="J75"/>
  <c r="F75"/>
  <c r="J74"/>
  <c r="F74"/>
  <c r="J73"/>
  <c r="F73"/>
  <c r="J72"/>
  <c r="F72"/>
  <c r="J71"/>
  <c r="F71"/>
  <c r="J70"/>
  <c r="F70"/>
  <c r="J69"/>
  <c r="F69"/>
  <c r="J68"/>
  <c r="F68"/>
  <c r="J67"/>
  <c r="F67"/>
  <c r="J66"/>
  <c r="F66"/>
  <c r="J65"/>
  <c r="F65"/>
  <c r="J64"/>
  <c r="F64"/>
  <c r="J63"/>
  <c r="F63"/>
  <c r="J62"/>
  <c r="F62"/>
  <c r="J61"/>
  <c r="F61"/>
  <c r="J60"/>
  <c r="F60"/>
  <c r="J59"/>
  <c r="F59"/>
  <c r="J58"/>
  <c r="F58"/>
  <c r="J57"/>
  <c r="F57"/>
  <c r="J56"/>
  <c r="F56"/>
  <c r="J55"/>
  <c r="F55"/>
  <c r="Q54"/>
  <c r="P54"/>
  <c r="O54"/>
  <c r="J54"/>
  <c r="F54"/>
  <c r="Q53"/>
  <c r="P53"/>
  <c r="O53"/>
  <c r="J53"/>
  <c r="F53"/>
  <c r="Q52"/>
  <c r="P52"/>
  <c r="O52"/>
  <c r="J52"/>
  <c r="F52"/>
  <c r="O51"/>
  <c r="J51"/>
  <c r="F51"/>
  <c r="O50"/>
  <c r="J50"/>
  <c r="F50"/>
  <c r="Q49"/>
  <c r="P49"/>
  <c r="O49"/>
  <c r="J49"/>
  <c r="F49"/>
  <c r="Q48"/>
  <c r="P48"/>
  <c r="O48"/>
  <c r="J48"/>
  <c r="F48"/>
  <c r="Q47"/>
  <c r="P47"/>
  <c r="O47"/>
  <c r="J47"/>
  <c r="F47"/>
  <c r="P46"/>
  <c r="J46"/>
  <c r="F46"/>
  <c r="P45"/>
  <c r="J45"/>
  <c r="F45"/>
  <c r="Q44"/>
  <c r="P44"/>
  <c r="J44"/>
  <c r="F44"/>
  <c r="Q43"/>
  <c r="P43"/>
  <c r="J43"/>
  <c r="F43"/>
  <c r="P42"/>
  <c r="J42"/>
  <c r="F42"/>
  <c r="P41"/>
  <c r="J41"/>
  <c r="F41"/>
  <c r="P40"/>
  <c r="J40"/>
  <c r="F40"/>
  <c r="P39"/>
  <c r="J39"/>
  <c r="F39"/>
  <c r="P38"/>
  <c r="J38"/>
  <c r="F38"/>
  <c r="P37"/>
  <c r="J37"/>
  <c r="F37"/>
  <c r="P36"/>
  <c r="J36"/>
  <c r="F36"/>
  <c r="P35"/>
  <c r="J35"/>
  <c r="F35"/>
  <c r="P34"/>
  <c r="J34"/>
  <c r="F34"/>
  <c r="Q33"/>
  <c r="P33"/>
  <c r="J33"/>
  <c r="F33"/>
  <c r="Q32"/>
  <c r="P32"/>
  <c r="J32"/>
  <c r="F32"/>
  <c r="Q31"/>
  <c r="P31"/>
  <c r="J31"/>
  <c r="F31"/>
  <c r="Q30"/>
  <c r="J30"/>
  <c r="F30"/>
  <c r="Q29"/>
  <c r="J29"/>
  <c r="F29"/>
  <c r="Q28"/>
  <c r="J28"/>
  <c r="F28"/>
  <c r="J27"/>
  <c r="F27"/>
  <c r="J26"/>
  <c r="F26"/>
  <c r="J25"/>
  <c r="F25"/>
  <c r="J24"/>
  <c r="F24"/>
  <c r="P23"/>
  <c r="J23"/>
  <c r="F23"/>
  <c r="P22"/>
  <c r="J22"/>
  <c r="F22"/>
  <c r="P21"/>
  <c r="J21"/>
  <c r="F21"/>
  <c r="P20"/>
  <c r="J20"/>
  <c r="F20"/>
  <c r="P19"/>
  <c r="J19"/>
  <c r="F19"/>
  <c r="P18"/>
  <c r="J18"/>
  <c r="F18"/>
  <c r="P17"/>
  <c r="J17"/>
  <c r="F17"/>
  <c r="Q16"/>
  <c r="J16"/>
  <c r="F16"/>
  <c r="Q15"/>
  <c r="J15"/>
  <c r="F15"/>
  <c r="Q14"/>
  <c r="J14"/>
  <c r="F14"/>
  <c r="Q13"/>
  <c r="J13"/>
  <c r="F13"/>
  <c r="P153" l="1"/>
  <c r="J218"/>
  <c r="J217" s="1"/>
  <c r="P101"/>
  <c r="L100"/>
  <c r="P100" s="1"/>
  <c r="P152"/>
  <c r="J264"/>
  <c r="J263" s="1"/>
  <c r="F208"/>
  <c r="F207" s="1"/>
  <c r="F218"/>
  <c r="F217" s="1"/>
  <c r="J237"/>
  <c r="J236" s="1"/>
  <c r="J241"/>
  <c r="J270"/>
  <c r="J269" s="1"/>
  <c r="N259"/>
  <c r="N279"/>
  <c r="G281"/>
  <c r="N216"/>
  <c r="J84"/>
  <c r="J83" s="1"/>
  <c r="F112"/>
  <c r="F111" s="1"/>
  <c r="N139"/>
  <c r="N143"/>
  <c r="N145"/>
  <c r="N147"/>
  <c r="N149"/>
  <c r="N151"/>
  <c r="J208"/>
  <c r="J207" s="1"/>
  <c r="N275"/>
  <c r="J153"/>
  <c r="J152" s="1"/>
  <c r="N155"/>
  <c r="J278"/>
  <c r="J277" s="1"/>
  <c r="J193"/>
  <c r="J192" s="1"/>
  <c r="Q84"/>
  <c r="F84"/>
  <c r="F83" s="1"/>
  <c r="F193"/>
  <c r="F192" s="1"/>
  <c r="N27"/>
  <c r="N29"/>
  <c r="N31"/>
  <c r="N33"/>
  <c r="N43"/>
  <c r="N82"/>
  <c r="N90"/>
  <c r="Q101"/>
  <c r="F101"/>
  <c r="F100" s="1"/>
  <c r="N107"/>
  <c r="N131"/>
  <c r="N135"/>
  <c r="N137"/>
  <c r="J167"/>
  <c r="J166" s="1"/>
  <c r="N169"/>
  <c r="N212"/>
  <c r="N213"/>
  <c r="N157"/>
  <c r="N163"/>
  <c r="P121"/>
  <c r="F200"/>
  <c r="F199" s="1"/>
  <c r="N205"/>
  <c r="P117"/>
  <c r="F117"/>
  <c r="F116" s="1"/>
  <c r="F182"/>
  <c r="F181" s="1"/>
  <c r="F237"/>
  <c r="F236" s="1"/>
  <c r="F241"/>
  <c r="F240" s="1"/>
  <c r="N239"/>
  <c r="N243"/>
  <c r="P111"/>
  <c r="N26"/>
  <c r="N28"/>
  <c r="N30"/>
  <c r="N44"/>
  <c r="Q100"/>
  <c r="N108"/>
  <c r="N110"/>
  <c r="P112"/>
  <c r="L120"/>
  <c r="P120" s="1"/>
  <c r="O123"/>
  <c r="O124"/>
  <c r="N128"/>
  <c r="N132"/>
  <c r="N134"/>
  <c r="N136"/>
  <c r="N138"/>
  <c r="N140"/>
  <c r="N142"/>
  <c r="N144"/>
  <c r="N146"/>
  <c r="N148"/>
  <c r="N150"/>
  <c r="F153"/>
  <c r="F152" s="1"/>
  <c r="N154"/>
  <c r="N156"/>
  <c r="N158"/>
  <c r="F167"/>
  <c r="F166" s="1"/>
  <c r="N166" s="1"/>
  <c r="N168"/>
  <c r="P172"/>
  <c r="N173"/>
  <c r="H178"/>
  <c r="N194"/>
  <c r="N198"/>
  <c r="J215"/>
  <c r="J214" s="1"/>
  <c r="N222"/>
  <c r="P12"/>
  <c r="N14"/>
  <c r="N16"/>
  <c r="N18"/>
  <c r="N20"/>
  <c r="N22"/>
  <c r="N24"/>
  <c r="N32"/>
  <c r="N34"/>
  <c r="N36"/>
  <c r="N38"/>
  <c r="N40"/>
  <c r="N42"/>
  <c r="N46"/>
  <c r="N48"/>
  <c r="N50"/>
  <c r="N52"/>
  <c r="N54"/>
  <c r="N81"/>
  <c r="N86"/>
  <c r="N88"/>
  <c r="N92"/>
  <c r="N94"/>
  <c r="N96"/>
  <c r="N98"/>
  <c r="N104"/>
  <c r="N106"/>
  <c r="N114"/>
  <c r="P116"/>
  <c r="P123"/>
  <c r="P124"/>
  <c r="N126"/>
  <c r="N130"/>
  <c r="N153"/>
  <c r="N160"/>
  <c r="N162"/>
  <c r="N164"/>
  <c r="N165"/>
  <c r="P171"/>
  <c r="Q172"/>
  <c r="P175"/>
  <c r="N176"/>
  <c r="P176"/>
  <c r="P178"/>
  <c r="N180"/>
  <c r="N181"/>
  <c r="P181"/>
  <c r="N182"/>
  <c r="P182"/>
  <c r="N184"/>
  <c r="N185"/>
  <c r="P185"/>
  <c r="N186"/>
  <c r="P186"/>
  <c r="O188"/>
  <c r="O189"/>
  <c r="N190"/>
  <c r="O192"/>
  <c r="Q192"/>
  <c r="O193"/>
  <c r="Q193"/>
  <c r="O196"/>
  <c r="Q196"/>
  <c r="O197"/>
  <c r="Q197"/>
  <c r="N199"/>
  <c r="P199"/>
  <c r="N200"/>
  <c r="P200"/>
  <c r="N202"/>
  <c r="N204"/>
  <c r="Q207"/>
  <c r="Q208"/>
  <c r="N209"/>
  <c r="N211"/>
  <c r="N214"/>
  <c r="P214"/>
  <c r="N215"/>
  <c r="P215"/>
  <c r="Q217"/>
  <c r="Q218"/>
  <c r="N219"/>
  <c r="N221"/>
  <c r="N224"/>
  <c r="N226"/>
  <c r="N229"/>
  <c r="N230"/>
  <c r="N231"/>
  <c r="N233"/>
  <c r="N235"/>
  <c r="Q236"/>
  <c r="Q237"/>
  <c r="N238"/>
  <c r="Q240"/>
  <c r="Q241"/>
  <c r="N242"/>
  <c r="N244"/>
  <c r="N245"/>
  <c r="N246"/>
  <c r="N250"/>
  <c r="N251"/>
  <c r="Q253"/>
  <c r="Q254"/>
  <c r="N255"/>
  <c r="N257"/>
  <c r="N258"/>
  <c r="Q260"/>
  <c r="Q261"/>
  <c r="N262"/>
  <c r="N263"/>
  <c r="N264"/>
  <c r="N271"/>
  <c r="N273"/>
  <c r="P277"/>
  <c r="P278"/>
  <c r="O281"/>
  <c r="N283"/>
  <c r="N284"/>
  <c r="N285"/>
  <c r="P287"/>
  <c r="P288"/>
  <c r="N289"/>
  <c r="N290"/>
  <c r="N291"/>
  <c r="P11"/>
  <c r="O12"/>
  <c r="Q12"/>
  <c r="N15"/>
  <c r="N17"/>
  <c r="N19"/>
  <c r="N21"/>
  <c r="N23"/>
  <c r="N35"/>
  <c r="N37"/>
  <c r="N39"/>
  <c r="N41"/>
  <c r="N45"/>
  <c r="N47"/>
  <c r="N49"/>
  <c r="N51"/>
  <c r="N53"/>
  <c r="N85"/>
  <c r="N87"/>
  <c r="N89"/>
  <c r="N91"/>
  <c r="N93"/>
  <c r="N95"/>
  <c r="N97"/>
  <c r="N99"/>
  <c r="N103"/>
  <c r="N105"/>
  <c r="N109"/>
  <c r="N115"/>
  <c r="N119"/>
  <c r="Q123"/>
  <c r="Q124"/>
  <c r="N127"/>
  <c r="N133"/>
  <c r="N141"/>
  <c r="Q152"/>
  <c r="Q153"/>
  <c r="N159"/>
  <c r="N161"/>
  <c r="N167"/>
  <c r="P167"/>
  <c r="N170"/>
  <c r="N174"/>
  <c r="J175"/>
  <c r="N175" s="1"/>
  <c r="N177"/>
  <c r="N178"/>
  <c r="N179"/>
  <c r="O181"/>
  <c r="Q181"/>
  <c r="O182"/>
  <c r="Q182"/>
  <c r="N183"/>
  <c r="O185"/>
  <c r="Q185"/>
  <c r="O186"/>
  <c r="Q186"/>
  <c r="N187"/>
  <c r="N188"/>
  <c r="N189"/>
  <c r="N191"/>
  <c r="N192"/>
  <c r="P192"/>
  <c r="N193"/>
  <c r="P193"/>
  <c r="N195"/>
  <c r="N196"/>
  <c r="P196"/>
  <c r="N197"/>
  <c r="P197"/>
  <c r="O199"/>
  <c r="Q199"/>
  <c r="O200"/>
  <c r="Q200"/>
  <c r="N201"/>
  <c r="N203"/>
  <c r="N206"/>
  <c r="N207"/>
  <c r="N208"/>
  <c r="N210"/>
  <c r="O214"/>
  <c r="Q214"/>
  <c r="O215"/>
  <c r="Q215"/>
  <c r="N217"/>
  <c r="P217"/>
  <c r="N218"/>
  <c r="P218"/>
  <c r="N220"/>
  <c r="N223"/>
  <c r="N225"/>
  <c r="N227"/>
  <c r="N232"/>
  <c r="N234"/>
  <c r="N236"/>
  <c r="N237"/>
  <c r="N240"/>
  <c r="N241"/>
  <c r="P244"/>
  <c r="P245"/>
  <c r="P250"/>
  <c r="P251"/>
  <c r="N252"/>
  <c r="N253"/>
  <c r="N254"/>
  <c r="N256"/>
  <c r="N260"/>
  <c r="N261"/>
  <c r="N272"/>
  <c r="N274"/>
  <c r="N276"/>
  <c r="N277"/>
  <c r="N278"/>
  <c r="N280"/>
  <c r="N281"/>
  <c r="N282"/>
  <c r="P284"/>
  <c r="P285"/>
  <c r="N286"/>
  <c r="N287"/>
  <c r="N288"/>
  <c r="P290"/>
  <c r="P291"/>
  <c r="N292"/>
  <c r="N13"/>
  <c r="N12"/>
  <c r="P84"/>
  <c r="L83"/>
  <c r="P83" s="1"/>
  <c r="N102"/>
  <c r="J101"/>
  <c r="J100" s="1"/>
  <c r="N118"/>
  <c r="J117"/>
  <c r="N122"/>
  <c r="J121"/>
  <c r="N113"/>
  <c r="J112"/>
  <c r="N125"/>
  <c r="N25"/>
  <c r="Q83"/>
  <c r="N83"/>
  <c r="N84"/>
  <c r="O11"/>
  <c r="N129"/>
  <c r="L166"/>
  <c r="P166" s="1"/>
  <c r="M171"/>
  <c r="Q171" s="1"/>
  <c r="F172"/>
  <c r="F171" s="1"/>
  <c r="J172"/>
  <c r="N152" l="1"/>
  <c r="Q11"/>
  <c r="N172"/>
  <c r="J171"/>
  <c r="N171" s="1"/>
  <c r="N124"/>
  <c r="N123"/>
  <c r="N112"/>
  <c r="J111"/>
  <c r="N111" s="1"/>
  <c r="N121"/>
  <c r="J120"/>
  <c r="N120" s="1"/>
  <c r="N117"/>
  <c r="J116"/>
  <c r="N116" s="1"/>
  <c r="N101"/>
  <c r="N100"/>
  <c r="N11" l="1"/>
  <c r="K1006"/>
  <c r="J1006" s="1"/>
  <c r="J1005" s="1"/>
  <c r="G1006"/>
  <c r="F1006" s="1"/>
  <c r="F1005" s="1"/>
  <c r="K1005"/>
  <c r="G1005"/>
  <c r="Q1004"/>
  <c r="N1004"/>
  <c r="Q1003"/>
  <c r="N1003"/>
  <c r="Q1002"/>
  <c r="N1002"/>
  <c r="Q1001"/>
  <c r="N1001"/>
  <c r="Q1000"/>
  <c r="N1000"/>
  <c r="Q999"/>
  <c r="N999"/>
  <c r="Q998"/>
  <c r="N998"/>
  <c r="Q997"/>
  <c r="N997"/>
  <c r="M994"/>
  <c r="L994"/>
  <c r="J994"/>
  <c r="I994"/>
  <c r="H994"/>
  <c r="F994"/>
  <c r="Q993"/>
  <c r="N993"/>
  <c r="Q992"/>
  <c r="N992"/>
  <c r="M991"/>
  <c r="J991"/>
  <c r="I991"/>
  <c r="F991"/>
  <c r="M990"/>
  <c r="J990"/>
  <c r="I990"/>
  <c r="F990"/>
  <c r="Q989"/>
  <c r="N989"/>
  <c r="Q988"/>
  <c r="N988"/>
  <c r="Q987"/>
  <c r="N987"/>
  <c r="Q986"/>
  <c r="N986"/>
  <c r="Q985"/>
  <c r="N985"/>
  <c r="Q984"/>
  <c r="N984"/>
  <c r="Q983"/>
  <c r="N983"/>
  <c r="Q982"/>
  <c r="N982"/>
  <c r="Q981"/>
  <c r="N981"/>
  <c r="M980"/>
  <c r="J980"/>
  <c r="I980"/>
  <c r="F980"/>
  <c r="M979"/>
  <c r="J979"/>
  <c r="I979"/>
  <c r="F979"/>
  <c r="N978"/>
  <c r="Q977"/>
  <c r="N977"/>
  <c r="Q976"/>
  <c r="N976"/>
  <c r="Q972"/>
  <c r="N972"/>
  <c r="Q971"/>
  <c r="N971"/>
  <c r="Q970"/>
  <c r="N970"/>
  <c r="Q969"/>
  <c r="N969"/>
  <c r="M965"/>
  <c r="L965"/>
  <c r="K965"/>
  <c r="J965"/>
  <c r="I965"/>
  <c r="H965"/>
  <c r="P965" s="1"/>
  <c r="G965"/>
  <c r="O965" s="1"/>
  <c r="F965"/>
  <c r="M964"/>
  <c r="L964"/>
  <c r="K964"/>
  <c r="J964"/>
  <c r="I964"/>
  <c r="H964"/>
  <c r="P964" s="1"/>
  <c r="G964"/>
  <c r="O964" s="1"/>
  <c r="F964"/>
  <c r="Q963"/>
  <c r="N963"/>
  <c r="Q962"/>
  <c r="N962"/>
  <c r="Q961"/>
  <c r="N961"/>
  <c r="I960"/>
  <c r="F960"/>
  <c r="M959"/>
  <c r="J959"/>
  <c r="I959"/>
  <c r="F959"/>
  <c r="I955"/>
  <c r="F955"/>
  <c r="M954"/>
  <c r="J954"/>
  <c r="I954"/>
  <c r="F954"/>
  <c r="Q953"/>
  <c r="N953"/>
  <c r="Q952"/>
  <c r="N952"/>
  <c r="Q951"/>
  <c r="N951"/>
  <c r="M950"/>
  <c r="J950"/>
  <c r="I950"/>
  <c r="F950"/>
  <c r="M949"/>
  <c r="J949"/>
  <c r="I949"/>
  <c r="F949"/>
  <c r="M945"/>
  <c r="J945"/>
  <c r="I945"/>
  <c r="F945"/>
  <c r="M944"/>
  <c r="J944"/>
  <c r="I944"/>
  <c r="F944"/>
  <c r="Q943"/>
  <c r="N943"/>
  <c r="Q942"/>
  <c r="N942"/>
  <c r="M941"/>
  <c r="J941"/>
  <c r="I941"/>
  <c r="F941"/>
  <c r="M940"/>
  <c r="J940"/>
  <c r="I940"/>
  <c r="F940"/>
  <c r="Q939"/>
  <c r="N939"/>
  <c r="Q938"/>
  <c r="N938"/>
  <c r="M937"/>
  <c r="J937"/>
  <c r="I937"/>
  <c r="F937"/>
  <c r="F936" s="1"/>
  <c r="M936"/>
  <c r="J936"/>
  <c r="I936"/>
  <c r="P935"/>
  <c r="N935"/>
  <c r="P934"/>
  <c r="N934"/>
  <c r="P933"/>
  <c r="N933"/>
  <c r="P932"/>
  <c r="N932"/>
  <c r="P931"/>
  <c r="N931"/>
  <c r="P930"/>
  <c r="N930"/>
  <c r="L929"/>
  <c r="L928" s="1"/>
  <c r="J929"/>
  <c r="H929"/>
  <c r="H928" s="1"/>
  <c r="F929"/>
  <c r="F928" s="1"/>
  <c r="P927"/>
  <c r="N927"/>
  <c r="P926"/>
  <c r="N926"/>
  <c r="L925"/>
  <c r="L924" s="1"/>
  <c r="J925"/>
  <c r="H925"/>
  <c r="H924" s="1"/>
  <c r="F925"/>
  <c r="F924" s="1"/>
  <c r="P923"/>
  <c r="N923"/>
  <c r="P922"/>
  <c r="N922"/>
  <c r="P921"/>
  <c r="N921"/>
  <c r="P920"/>
  <c r="N920"/>
  <c r="P919"/>
  <c r="N919"/>
  <c r="P918"/>
  <c r="N918"/>
  <c r="L917"/>
  <c r="L916" s="1"/>
  <c r="J917"/>
  <c r="H917"/>
  <c r="H916" s="1"/>
  <c r="F917"/>
  <c r="F916" s="1"/>
  <c r="M888"/>
  <c r="L888"/>
  <c r="K888"/>
  <c r="K887" s="1"/>
  <c r="J888"/>
  <c r="J887" s="1"/>
  <c r="I888"/>
  <c r="I887" s="1"/>
  <c r="H888"/>
  <c r="H887" s="1"/>
  <c r="G888"/>
  <c r="G887" s="1"/>
  <c r="F888"/>
  <c r="F887" s="1"/>
  <c r="M887"/>
  <c r="Q886"/>
  <c r="N886"/>
  <c r="Q885"/>
  <c r="N885"/>
  <c r="Q884"/>
  <c r="N884"/>
  <c r="M883"/>
  <c r="J883"/>
  <c r="I883"/>
  <c r="F883"/>
  <c r="M882"/>
  <c r="J882"/>
  <c r="I882"/>
  <c r="F882"/>
  <c r="M878"/>
  <c r="J878"/>
  <c r="I878"/>
  <c r="F878"/>
  <c r="M877"/>
  <c r="J877"/>
  <c r="I877"/>
  <c r="F877"/>
  <c r="M873"/>
  <c r="J873"/>
  <c r="I873"/>
  <c r="F873"/>
  <c r="M872"/>
  <c r="J872"/>
  <c r="I872"/>
  <c r="F872"/>
  <c r="Q871"/>
  <c r="N871"/>
  <c r="Q870"/>
  <c r="N870"/>
  <c r="Q869"/>
  <c r="N869"/>
  <c r="Q868"/>
  <c r="N868"/>
  <c r="E868"/>
  <c r="Q867"/>
  <c r="N867"/>
  <c r="Q866"/>
  <c r="N866"/>
  <c r="Q865"/>
  <c r="N865"/>
  <c r="Q864"/>
  <c r="N864"/>
  <c r="Q863"/>
  <c r="N863"/>
  <c r="P862"/>
  <c r="N860"/>
  <c r="N859"/>
  <c r="Q854"/>
  <c r="N854"/>
  <c r="Q853"/>
  <c r="N853"/>
  <c r="Q852"/>
  <c r="N852"/>
  <c r="Q851"/>
  <c r="N851"/>
  <c r="E851"/>
  <c r="Q850"/>
  <c r="N850"/>
  <c r="Q849"/>
  <c r="N849"/>
  <c r="P848"/>
  <c r="P847"/>
  <c r="N847"/>
  <c r="P846"/>
  <c r="P845"/>
  <c r="J845"/>
  <c r="F845"/>
  <c r="P844"/>
  <c r="J844"/>
  <c r="F844"/>
  <c r="P843"/>
  <c r="J843"/>
  <c r="F843"/>
  <c r="P842"/>
  <c r="N842"/>
  <c r="P841"/>
  <c r="N841"/>
  <c r="P840"/>
  <c r="N840"/>
  <c r="Q839"/>
  <c r="N839"/>
  <c r="Q838"/>
  <c r="N838"/>
  <c r="Q837"/>
  <c r="N837"/>
  <c r="P836"/>
  <c r="N836"/>
  <c r="Q835"/>
  <c r="N835"/>
  <c r="P834"/>
  <c r="J834"/>
  <c r="J832" s="1"/>
  <c r="J831" s="1"/>
  <c r="F834"/>
  <c r="P833"/>
  <c r="F832"/>
  <c r="F831" s="1"/>
  <c r="M832"/>
  <c r="L832"/>
  <c r="L831" s="1"/>
  <c r="I832"/>
  <c r="I831" s="1"/>
  <c r="H832"/>
  <c r="H831" s="1"/>
  <c r="Q830"/>
  <c r="N830"/>
  <c r="P829"/>
  <c r="N829"/>
  <c r="M828"/>
  <c r="L828"/>
  <c r="I828"/>
  <c r="H828"/>
  <c r="F828"/>
  <c r="Q827"/>
  <c r="N827"/>
  <c r="P826"/>
  <c r="N826"/>
  <c r="Q825"/>
  <c r="H824"/>
  <c r="F824"/>
  <c r="M824"/>
  <c r="I824"/>
  <c r="P821"/>
  <c r="J821"/>
  <c r="F821"/>
  <c r="F814" s="1"/>
  <c r="P820"/>
  <c r="Q819"/>
  <c r="N819"/>
  <c r="Q818"/>
  <c r="N818"/>
  <c r="P817"/>
  <c r="N817"/>
  <c r="Q816"/>
  <c r="N816"/>
  <c r="P815"/>
  <c r="N815"/>
  <c r="M814"/>
  <c r="L814"/>
  <c r="I814"/>
  <c r="H814"/>
  <c r="Q813"/>
  <c r="N813"/>
  <c r="Q812"/>
  <c r="N812"/>
  <c r="Q811"/>
  <c r="N811"/>
  <c r="Q810"/>
  <c r="N810"/>
  <c r="E810"/>
  <c r="Q809"/>
  <c r="N809"/>
  <c r="Q808"/>
  <c r="N808"/>
  <c r="Q807"/>
  <c r="N807"/>
  <c r="Q806"/>
  <c r="N806"/>
  <c r="Q805"/>
  <c r="N805"/>
  <c r="M790"/>
  <c r="L790"/>
  <c r="I790"/>
  <c r="H790"/>
  <c r="F790"/>
  <c r="Q789"/>
  <c r="N789"/>
  <c r="Q788"/>
  <c r="N788"/>
  <c r="M787"/>
  <c r="J787"/>
  <c r="J786" s="1"/>
  <c r="I787"/>
  <c r="I786" s="1"/>
  <c r="F787"/>
  <c r="F786" s="1"/>
  <c r="M786"/>
  <c r="Q785"/>
  <c r="N785"/>
  <c r="Q784"/>
  <c r="N784"/>
  <c r="M783"/>
  <c r="J783"/>
  <c r="J782" s="1"/>
  <c r="I783"/>
  <c r="I782" s="1"/>
  <c r="F783"/>
  <c r="F782" s="1"/>
  <c r="M782"/>
  <c r="Q781"/>
  <c r="N781"/>
  <c r="Q780"/>
  <c r="N780"/>
  <c r="Q779"/>
  <c r="N779"/>
  <c r="Q778"/>
  <c r="N778"/>
  <c r="Q777"/>
  <c r="N777"/>
  <c r="Q776"/>
  <c r="N776"/>
  <c r="Q775"/>
  <c r="N775"/>
  <c r="Q774"/>
  <c r="N774"/>
  <c r="M773"/>
  <c r="J773"/>
  <c r="J772" s="1"/>
  <c r="I773"/>
  <c r="F772"/>
  <c r="M772"/>
  <c r="I772"/>
  <c r="Q771"/>
  <c r="N771"/>
  <c r="Q770"/>
  <c r="N770"/>
  <c r="M769"/>
  <c r="J769"/>
  <c r="J768" s="1"/>
  <c r="I769"/>
  <c r="I768" s="1"/>
  <c r="F769"/>
  <c r="F768" s="1"/>
  <c r="M768"/>
  <c r="Q767"/>
  <c r="N767"/>
  <c r="Q766"/>
  <c r="N766"/>
  <c r="Q765"/>
  <c r="N765"/>
  <c r="Q764"/>
  <c r="N764"/>
  <c r="Q763"/>
  <c r="N763"/>
  <c r="Q762"/>
  <c r="N762"/>
  <c r="Q761"/>
  <c r="N761"/>
  <c r="Q760"/>
  <c r="N760"/>
  <c r="Q759"/>
  <c r="J759"/>
  <c r="Q757"/>
  <c r="N757"/>
  <c r="Q756"/>
  <c r="N756"/>
  <c r="Q755"/>
  <c r="N755"/>
  <c r="N754"/>
  <c r="Q753"/>
  <c r="N753"/>
  <c r="Q752"/>
  <c r="N752"/>
  <c r="M751"/>
  <c r="J751"/>
  <c r="I751"/>
  <c r="F751"/>
  <c r="Q750"/>
  <c r="N750"/>
  <c r="Q749"/>
  <c r="N749"/>
  <c r="Q748"/>
  <c r="N748"/>
  <c r="Q747"/>
  <c r="N747"/>
  <c r="M746"/>
  <c r="J746"/>
  <c r="I746"/>
  <c r="I745" s="1"/>
  <c r="F746"/>
  <c r="F745" s="1"/>
  <c r="M745"/>
  <c r="L745"/>
  <c r="K745"/>
  <c r="H745"/>
  <c r="G745"/>
  <c r="P744"/>
  <c r="N744"/>
  <c r="P743"/>
  <c r="N743"/>
  <c r="P742"/>
  <c r="N742"/>
  <c r="P741"/>
  <c r="N741"/>
  <c r="P740"/>
  <c r="N740"/>
  <c r="P739"/>
  <c r="N739"/>
  <c r="Q738"/>
  <c r="N738"/>
  <c r="Q737"/>
  <c r="N737"/>
  <c r="M736"/>
  <c r="J736"/>
  <c r="I736"/>
  <c r="F736"/>
  <c r="Q735"/>
  <c r="P735"/>
  <c r="F735"/>
  <c r="N735" s="1"/>
  <c r="Q734"/>
  <c r="P734"/>
  <c r="F734"/>
  <c r="N734" s="1"/>
  <c r="I733"/>
  <c r="Q733" s="1"/>
  <c r="H733"/>
  <c r="P733" s="1"/>
  <c r="M730"/>
  <c r="L730"/>
  <c r="J730"/>
  <c r="I730"/>
  <c r="H730"/>
  <c r="M727"/>
  <c r="L727"/>
  <c r="J727"/>
  <c r="I727"/>
  <c r="H727"/>
  <c r="F727"/>
  <c r="P718"/>
  <c r="N718"/>
  <c r="P717"/>
  <c r="N717"/>
  <c r="M703"/>
  <c r="L703"/>
  <c r="J703"/>
  <c r="I703"/>
  <c r="H703"/>
  <c r="M697"/>
  <c r="L697"/>
  <c r="J697"/>
  <c r="I697"/>
  <c r="H697"/>
  <c r="F697"/>
  <c r="Q659"/>
  <c r="N659"/>
  <c r="Q658"/>
  <c r="N658"/>
  <c r="Q657"/>
  <c r="N657"/>
  <c r="Q656"/>
  <c r="N656"/>
  <c r="Q655"/>
  <c r="N655"/>
  <c r="Q654"/>
  <c r="N654"/>
  <c r="Q653"/>
  <c r="N653"/>
  <c r="Q652"/>
  <c r="N652"/>
  <c r="Q651"/>
  <c r="N651"/>
  <c r="Q650"/>
  <c r="N650"/>
  <c r="Q649"/>
  <c r="N649"/>
  <c r="Q648"/>
  <c r="N648"/>
  <c r="Q647"/>
  <c r="N647"/>
  <c r="Q646"/>
  <c r="N646"/>
  <c r="M645"/>
  <c r="J645"/>
  <c r="I645"/>
  <c r="F645"/>
  <c r="M644"/>
  <c r="J644"/>
  <c r="I644"/>
  <c r="F644"/>
  <c r="Q643"/>
  <c r="N643"/>
  <c r="Q642"/>
  <c r="N642"/>
  <c r="M641"/>
  <c r="J641"/>
  <c r="I641"/>
  <c r="F641"/>
  <c r="M640"/>
  <c r="J640"/>
  <c r="I640"/>
  <c r="F640"/>
  <c r="Q632"/>
  <c r="N632"/>
  <c r="Q631"/>
  <c r="N631"/>
  <c r="Q630"/>
  <c r="N630"/>
  <c r="Q629"/>
  <c r="N629"/>
  <c r="M628"/>
  <c r="M627" s="1"/>
  <c r="Q627" s="1"/>
  <c r="I628"/>
  <c r="I627" s="1"/>
  <c r="F628"/>
  <c r="F627" s="1"/>
  <c r="N627" s="1"/>
  <c r="Q626"/>
  <c r="N626"/>
  <c r="Q625"/>
  <c r="N625"/>
  <c r="Q624"/>
  <c r="N624"/>
  <c r="Q611"/>
  <c r="N611"/>
  <c r="Q606"/>
  <c r="N606"/>
  <c r="Q605"/>
  <c r="N605"/>
  <c r="Q604"/>
  <c r="N604"/>
  <c r="Q599"/>
  <c r="N599"/>
  <c r="Q598"/>
  <c r="N598"/>
  <c r="N586"/>
  <c r="N585"/>
  <c r="N584"/>
  <c r="N583"/>
  <c r="Q581"/>
  <c r="N581"/>
  <c r="N580" s="1"/>
  <c r="Q580"/>
  <c r="Q579"/>
  <c r="P579"/>
  <c r="F579"/>
  <c r="N579" s="1"/>
  <c r="F578"/>
  <c r="N578" s="1"/>
  <c r="F577"/>
  <c r="N577" s="1"/>
  <c r="Q567"/>
  <c r="N567"/>
  <c r="M566"/>
  <c r="L566"/>
  <c r="J566"/>
  <c r="I566"/>
  <c r="H566"/>
  <c r="N551"/>
  <c r="Q549"/>
  <c r="N549"/>
  <c r="Q548"/>
  <c r="N548"/>
  <c r="P547"/>
  <c r="N547"/>
  <c r="P546"/>
  <c r="N546"/>
  <c r="P545"/>
  <c r="N545"/>
  <c r="Q544"/>
  <c r="N544"/>
  <c r="Q543"/>
  <c r="N543"/>
  <c r="Q542"/>
  <c r="N542"/>
  <c r="Q541"/>
  <c r="N541"/>
  <c r="Q540"/>
  <c r="N540"/>
  <c r="Q539"/>
  <c r="N539"/>
  <c r="N536"/>
  <c r="Q535"/>
  <c r="N535"/>
  <c r="Q534"/>
  <c r="N534"/>
  <c r="P530"/>
  <c r="N530"/>
  <c r="Q529"/>
  <c r="N529"/>
  <c r="Q528"/>
  <c r="N528"/>
  <c r="P526"/>
  <c r="N526"/>
  <c r="P525"/>
  <c r="N525"/>
  <c r="P524"/>
  <c r="N524"/>
  <c r="Q523"/>
  <c r="N523"/>
  <c r="Q522"/>
  <c r="N522"/>
  <c r="Q521"/>
  <c r="N521"/>
  <c r="Q520"/>
  <c r="N520"/>
  <c r="Q519"/>
  <c r="N519"/>
  <c r="Q518"/>
  <c r="N518"/>
  <c r="Q517"/>
  <c r="N517"/>
  <c r="Q516"/>
  <c r="N516"/>
  <c r="Q515"/>
  <c r="N515"/>
  <c r="P514"/>
  <c r="N514"/>
  <c r="P513"/>
  <c r="N513"/>
  <c r="Q512"/>
  <c r="N512"/>
  <c r="Q511"/>
  <c r="N511"/>
  <c r="Q510"/>
  <c r="N510"/>
  <c r="M509"/>
  <c r="M508" s="1"/>
  <c r="J509"/>
  <c r="J508" s="1"/>
  <c r="I509"/>
  <c r="I508" s="1"/>
  <c r="F509"/>
  <c r="Q508"/>
  <c r="L508"/>
  <c r="H508"/>
  <c r="F508"/>
  <c r="M489"/>
  <c r="L489"/>
  <c r="K489"/>
  <c r="K488" s="1"/>
  <c r="J489"/>
  <c r="J488" s="1"/>
  <c r="I489"/>
  <c r="Q489" s="1"/>
  <c r="H489"/>
  <c r="H488" s="1"/>
  <c r="F489"/>
  <c r="F488" s="1"/>
  <c r="M488"/>
  <c r="N487"/>
  <c r="N486"/>
  <c r="N485"/>
  <c r="Q484"/>
  <c r="N484"/>
  <c r="Q483"/>
  <c r="N483"/>
  <c r="Q482"/>
  <c r="N482"/>
  <c r="N481"/>
  <c r="N479"/>
  <c r="N478"/>
  <c r="J471"/>
  <c r="I471"/>
  <c r="F471"/>
  <c r="L471"/>
  <c r="H471"/>
  <c r="L460"/>
  <c r="H460"/>
  <c r="F460"/>
  <c r="I460"/>
  <c r="Q455"/>
  <c r="N455"/>
  <c r="Q454"/>
  <c r="N454"/>
  <c r="J452"/>
  <c r="I452"/>
  <c r="F452"/>
  <c r="Q451"/>
  <c r="P451"/>
  <c r="O451"/>
  <c r="F451"/>
  <c r="F450" s="1"/>
  <c r="I450"/>
  <c r="H450"/>
  <c r="G450"/>
  <c r="Q448"/>
  <c r="N448"/>
  <c r="M445"/>
  <c r="J445"/>
  <c r="I445"/>
  <c r="F445"/>
  <c r="Q444"/>
  <c r="P444"/>
  <c r="O444"/>
  <c r="Q443"/>
  <c r="P443"/>
  <c r="O443"/>
  <c r="Q438"/>
  <c r="P438"/>
  <c r="O438"/>
  <c r="J438"/>
  <c r="F438"/>
  <c r="F437" s="1"/>
  <c r="F436" s="1"/>
  <c r="M437"/>
  <c r="L437"/>
  <c r="L436" s="1"/>
  <c r="K437"/>
  <c r="I437"/>
  <c r="I436" s="1"/>
  <c r="H437"/>
  <c r="H436" s="1"/>
  <c r="G437"/>
  <c r="G436"/>
  <c r="F429"/>
  <c r="Q428"/>
  <c r="P428"/>
  <c r="O428"/>
  <c r="J428"/>
  <c r="J422" s="1"/>
  <c r="F428"/>
  <c r="F422" s="1"/>
  <c r="M421"/>
  <c r="K421"/>
  <c r="H421"/>
  <c r="F421"/>
  <c r="L421"/>
  <c r="P421" s="1"/>
  <c r="I421"/>
  <c r="G421"/>
  <c r="Q416"/>
  <c r="N416"/>
  <c r="Q414"/>
  <c r="N414"/>
  <c r="I412"/>
  <c r="F412"/>
  <c r="M373"/>
  <c r="I373"/>
  <c r="H373"/>
  <c r="G373"/>
  <c r="Q372"/>
  <c r="N372"/>
  <c r="Q371"/>
  <c r="N371"/>
  <c r="Q370"/>
  <c r="N370"/>
  <c r="Q369"/>
  <c r="N369"/>
  <c r="Q368"/>
  <c r="N368"/>
  <c r="Q367"/>
  <c r="N367"/>
  <c r="Q366"/>
  <c r="N366"/>
  <c r="Q365"/>
  <c r="N365"/>
  <c r="Q364"/>
  <c r="N364"/>
  <c r="M361"/>
  <c r="L361"/>
  <c r="J361"/>
  <c r="I361"/>
  <c r="H361"/>
  <c r="F361"/>
  <c r="M358"/>
  <c r="L358"/>
  <c r="J358"/>
  <c r="I358"/>
  <c r="H358"/>
  <c r="F358"/>
  <c r="Q353"/>
  <c r="P353"/>
  <c r="O353"/>
  <c r="N353"/>
  <c r="Q352"/>
  <c r="P352"/>
  <c r="O352"/>
  <c r="N352"/>
  <c r="P351"/>
  <c r="N351"/>
  <c r="Q350"/>
  <c r="P350"/>
  <c r="O350"/>
  <c r="N350"/>
  <c r="M349"/>
  <c r="L349"/>
  <c r="J349"/>
  <c r="I349"/>
  <c r="H349"/>
  <c r="G349"/>
  <c r="F349"/>
  <c r="N348"/>
  <c r="N347"/>
  <c r="L346"/>
  <c r="L343" s="1"/>
  <c r="J346"/>
  <c r="J343" s="1"/>
  <c r="H346"/>
  <c r="H343" s="1"/>
  <c r="F346"/>
  <c r="F343" s="1"/>
  <c r="Q344"/>
  <c r="P344"/>
  <c r="O344"/>
  <c r="N344"/>
  <c r="M343"/>
  <c r="I343"/>
  <c r="G343"/>
  <c r="O888" l="1"/>
  <c r="G1009"/>
  <c r="O887"/>
  <c r="M726"/>
  <c r="M696"/>
  <c r="M1009" s="1"/>
  <c r="P994"/>
  <c r="N759"/>
  <c r="J758"/>
  <c r="N758" s="1"/>
  <c r="H726"/>
  <c r="J726"/>
  <c r="F733"/>
  <c r="N733" s="1"/>
  <c r="N843"/>
  <c r="N845"/>
  <c r="I726"/>
  <c r="Q726" s="1"/>
  <c r="I488"/>
  <c r="Q488" s="1"/>
  <c r="P697"/>
  <c r="P460"/>
  <c r="Q697"/>
  <c r="N736"/>
  <c r="Q754"/>
  <c r="Q758"/>
  <c r="Q790"/>
  <c r="O437"/>
  <c r="Q437"/>
  <c r="P730"/>
  <c r="Q421"/>
  <c r="N452"/>
  <c r="O421"/>
  <c r="Q703"/>
  <c r="Q772"/>
  <c r="N820"/>
  <c r="Q888"/>
  <c r="O450"/>
  <c r="O349"/>
  <c r="Q446"/>
  <c r="Q558"/>
  <c r="Q814"/>
  <c r="P828"/>
  <c r="N444"/>
  <c r="P566"/>
  <c r="P832"/>
  <c r="P916"/>
  <c r="P924"/>
  <c r="P928"/>
  <c r="O343"/>
  <c r="Q343"/>
  <c r="N349"/>
  <c r="P349"/>
  <c r="O374"/>
  <c r="Q373"/>
  <c r="P436"/>
  <c r="P437"/>
  <c r="N440"/>
  <c r="Q445"/>
  <c r="P449"/>
  <c r="P450"/>
  <c r="Q453"/>
  <c r="N472"/>
  <c r="N471" s="1"/>
  <c r="N508"/>
  <c r="Q628"/>
  <c r="N640"/>
  <c r="N641"/>
  <c r="N644"/>
  <c r="N645"/>
  <c r="H1009"/>
  <c r="Q727"/>
  <c r="N746"/>
  <c r="N751"/>
  <c r="N821"/>
  <c r="N828"/>
  <c r="N834"/>
  <c r="N844"/>
  <c r="N846"/>
  <c r="N848"/>
  <c r="N862"/>
  <c r="Q872"/>
  <c r="Q873"/>
  <c r="Q877"/>
  <c r="Q878"/>
  <c r="N882"/>
  <c r="N883"/>
  <c r="P888"/>
  <c r="N917"/>
  <c r="P917"/>
  <c r="N925"/>
  <c r="P925"/>
  <c r="N929"/>
  <c r="P929"/>
  <c r="Q936"/>
  <c r="Q937"/>
  <c r="Q940"/>
  <c r="Q941"/>
  <c r="Q944"/>
  <c r="Q945"/>
  <c r="Q949"/>
  <c r="Q950"/>
  <c r="Q954"/>
  <c r="Q955"/>
  <c r="Q959"/>
  <c r="Q960"/>
  <c r="Q964"/>
  <c r="Q965"/>
  <c r="Q979"/>
  <c r="Q980"/>
  <c r="Q990"/>
  <c r="Q991"/>
  <c r="Q994"/>
  <c r="Q995"/>
  <c r="N343"/>
  <c r="P343"/>
  <c r="N346"/>
  <c r="Q349"/>
  <c r="P373"/>
  <c r="P374"/>
  <c r="J412"/>
  <c r="N412" s="1"/>
  <c r="N429"/>
  <c r="N445"/>
  <c r="N446"/>
  <c r="Q449"/>
  <c r="N453"/>
  <c r="N461"/>
  <c r="Q472"/>
  <c r="N509"/>
  <c r="Q509"/>
  <c r="N533"/>
  <c r="N558"/>
  <c r="Q640"/>
  <c r="Q641"/>
  <c r="Q644"/>
  <c r="Q645"/>
  <c r="I696"/>
  <c r="Q696" s="1"/>
  <c r="Q730"/>
  <c r="Q745"/>
  <c r="Q746"/>
  <c r="Q751"/>
  <c r="Q768"/>
  <c r="Q769"/>
  <c r="Q773"/>
  <c r="Q782"/>
  <c r="Q783"/>
  <c r="Q786"/>
  <c r="Q787"/>
  <c r="N831"/>
  <c r="N872"/>
  <c r="N873"/>
  <c r="N877"/>
  <c r="N878"/>
  <c r="Q882"/>
  <c r="Q883"/>
  <c r="Q887"/>
  <c r="J916"/>
  <c r="N916" s="1"/>
  <c r="J924"/>
  <c r="N924" s="1"/>
  <c r="J928"/>
  <c r="N928" s="1"/>
  <c r="N936"/>
  <c r="N937"/>
  <c r="N940"/>
  <c r="N941"/>
  <c r="N944"/>
  <c r="N945"/>
  <c r="N949"/>
  <c r="N950"/>
  <c r="N954"/>
  <c r="N955"/>
  <c r="N959"/>
  <c r="N960"/>
  <c r="N964"/>
  <c r="N965"/>
  <c r="N979"/>
  <c r="N980"/>
  <c r="N990"/>
  <c r="N991"/>
  <c r="N994"/>
  <c r="N995"/>
  <c r="N768"/>
  <c r="N772"/>
  <c r="N782"/>
  <c r="N786"/>
  <c r="N438"/>
  <c r="J437"/>
  <c r="J696"/>
  <c r="N428"/>
  <c r="P489"/>
  <c r="L488"/>
  <c r="P488" s="1"/>
  <c r="F566"/>
  <c r="N566" s="1"/>
  <c r="P727"/>
  <c r="L726"/>
  <c r="P726" s="1"/>
  <c r="F730"/>
  <c r="P825"/>
  <c r="L824"/>
  <c r="P824" s="1"/>
  <c r="P346"/>
  <c r="Q374"/>
  <c r="Q450"/>
  <c r="N628"/>
  <c r="N697"/>
  <c r="N769"/>
  <c r="N773"/>
  <c r="N783"/>
  <c r="N787"/>
  <c r="K373"/>
  <c r="O373" s="1"/>
  <c r="M412"/>
  <c r="Q412" s="1"/>
  <c r="K436"/>
  <c r="O436" s="1"/>
  <c r="M436"/>
  <c r="Q436" s="1"/>
  <c r="O449"/>
  <c r="M452"/>
  <c r="Q452" s="1"/>
  <c r="J460"/>
  <c r="N460" s="1"/>
  <c r="M460"/>
  <c r="Q460" s="1"/>
  <c r="M471"/>
  <c r="Q471" s="1"/>
  <c r="N488"/>
  <c r="N489"/>
  <c r="P508"/>
  <c r="P558"/>
  <c r="Q566"/>
  <c r="P703"/>
  <c r="F726"/>
  <c r="N726" s="1"/>
  <c r="N727"/>
  <c r="N730"/>
  <c r="Q736"/>
  <c r="J745"/>
  <c r="N745" s="1"/>
  <c r="J790"/>
  <c r="N790" s="1"/>
  <c r="P790"/>
  <c r="J814"/>
  <c r="N814" s="1"/>
  <c r="P814"/>
  <c r="Q824"/>
  <c r="N824"/>
  <c r="N825"/>
  <c r="P831"/>
  <c r="N832"/>
  <c r="N887"/>
  <c r="N443"/>
  <c r="N439"/>
  <c r="N451"/>
  <c r="L696"/>
  <c r="F703"/>
  <c r="F696" s="1"/>
  <c r="Q832"/>
  <c r="M831"/>
  <c r="Q831" s="1"/>
  <c r="Q828"/>
  <c r="N833"/>
  <c r="N888"/>
  <c r="L887"/>
  <c r="P887" s="1"/>
  <c r="K1009" l="1"/>
  <c r="O1009" s="1"/>
  <c r="I1009"/>
  <c r="Q1009" s="1"/>
  <c r="L1009"/>
  <c r="P1009" s="1"/>
  <c r="P696"/>
  <c r="N450"/>
  <c r="N449"/>
  <c r="N374"/>
  <c r="J373"/>
  <c r="N703"/>
  <c r="N422"/>
  <c r="J421"/>
  <c r="N421" s="1"/>
  <c r="N437"/>
  <c r="J436"/>
  <c r="N436" s="1"/>
  <c r="N696"/>
  <c r="F1009" l="1"/>
  <c r="N373"/>
  <c r="J1009"/>
  <c r="N1009" s="1"/>
</calcChain>
</file>

<file path=xl/sharedStrings.xml><?xml version="1.0" encoding="utf-8"?>
<sst xmlns="http://schemas.openxmlformats.org/spreadsheetml/2006/main" count="1572" uniqueCount="730">
  <si>
    <t xml:space="preserve">Россошанского муниципального района 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</si>
  <si>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</si>
  <si>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</si>
  <si>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</si>
  <si>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>Исполнитель мероприятия (структурное подразделение  администрации Россошанского муниципального района, иной главный распорядитель средств  бюджета района), Ф.И.О., должность исполнителя)</t>
  </si>
  <si>
    <t xml:space="preserve">   Код бюджетной классификации (в соответствии                 с решением СНД о бюджете района )              (далее - КБК)</t>
  </si>
  <si>
    <t>Уровень освоения бюджетных ассигнований (%) &lt;1&gt;</t>
  </si>
  <si>
    <t>Кассовое исполнение (на отчетную дату нарастающим итогом)</t>
  </si>
  <si>
    <t xml:space="preserve">Всего </t>
  </si>
  <si>
    <t>в том числе по источникам</t>
  </si>
  <si>
    <t xml:space="preserve">                                         Всего</t>
  </si>
  <si>
    <t>федеральный бюджет</t>
  </si>
  <si>
    <t>областной бюджет</t>
  </si>
  <si>
    <t>местный бюджет</t>
  </si>
  <si>
    <t>МУНИЦИПАЛЬНАЯ ПРОГРАММА</t>
  </si>
  <si>
    <t>Всего, в том числе в разрезе ГРБС:</t>
  </si>
  <si>
    <t>Всего, в том числе в разрезе ГРБС</t>
  </si>
  <si>
    <t>ПОДПРОГРАММА 1</t>
  </si>
  <si>
    <t>Основное мероприятие 1.1</t>
  </si>
  <si>
    <t>ПОДПРОГРАММА 2</t>
  </si>
  <si>
    <t>Основное мероприятие 2.1</t>
  </si>
  <si>
    <t>Мероприятие 2.1.1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</si>
  <si>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</si>
  <si>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Основное мероприятие 1.2</t>
  </si>
  <si>
    <t>Основное мероприятие 2.2</t>
  </si>
  <si>
    <t>Основное мероприятие 2.3</t>
  </si>
  <si>
    <t>Повышение качества жилищного обеспечения населения Россошанского муниципального района путем повышения доступности жилья. Формирование эффективной системы пространственного развития и административно-территориального устройства в Россошанском муниципальном районе.</t>
  </si>
  <si>
    <t>Муниципальная программа</t>
  </si>
  <si>
    <t xml:space="preserve">"Развитие образования" </t>
  </si>
  <si>
    <t>Развитие системы непрерывного образования, повышение уровня ее качества и соответствия потребностям экономики и населения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</si>
  <si>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</t>
  </si>
  <si>
    <t>всего, в том числе  в разрезе ГРБС</t>
  </si>
  <si>
    <t>Подпрограмма 1</t>
  </si>
  <si>
    <t>Управление муниципальными финансами</t>
  </si>
  <si>
    <t>Отдел по финансам заместитель руководителя-начальник бюджетного отдела Степаненко А.Д., главный консультант Сулейманова И.А.</t>
  </si>
  <si>
    <t>Основное мероприятие 1.4</t>
  </si>
  <si>
    <t>Основное мероприятие 1.5</t>
  </si>
  <si>
    <t>Управление муниципальным долгом Россошанского муниципального района</t>
  </si>
  <si>
    <t>Подпрограмма 2</t>
  </si>
  <si>
    <t>Cоздание условий для эффективного и ответственного управления муниципальными финансами, повышение устойчивости бюджетов муниципальных образований Россошанского муниципального района</t>
  </si>
  <si>
    <t>Выравнивание бюджетной обеспеченности муниципальных образований</t>
  </si>
  <si>
    <t>Результат реализации мероприятия: 
создание условий для устойчивого исполнения бюджетов поселений в результате обеспечения минимально гарантированного уровня бюджетной обеспеченности поселений</t>
  </si>
  <si>
    <t>Софинансирование приоритетных социально значимых расходов местных бюджетов</t>
  </si>
  <si>
    <t>Результат реализации мероприятия: 
поддержка социально значимых направлений расходов местных бюджетов</t>
  </si>
  <si>
    <t>мероприятие 2.3.3</t>
  </si>
  <si>
    <t>Предоставление иных межбюджетных трансфертов местным бюджетам для долевого финансирования приоритетных социально значимых расходов местных бюджетов</t>
  </si>
  <si>
    <t>Отдел по финансам начальник сектора казначейского исполнения Афиногентова Л.Н.</t>
  </si>
  <si>
    <t>Содержание и этапы реализации мероприятия:
1 этап: подготовка проектов распоряжений о выделении денежных средств;
2 этап: выпуск уведомлений об уточнении сводной бюджетной росписи на основании распоряжения администрации Россошанского муниципального района Воронежской области;
3 этап: перечисление денежных средств муниципальным образованиям.
Результат реализации мероприятия:
финансовое обеспечение непредвиденных расходов местных бюджетов</t>
  </si>
  <si>
    <t>Поощрение поселений Россошанского муниципального района по результатам оценки эффективности  их деятельности</t>
  </si>
  <si>
    <t>Резервный фонд правительства Воронежской области</t>
  </si>
  <si>
    <t>Подпрограмма 3</t>
  </si>
  <si>
    <t>Финансовое обеспечение муниципальных образований Россошанского муниципального района для исполнения переданных полномочий</t>
  </si>
  <si>
    <t>Основное мероприятие 3.1</t>
  </si>
  <si>
    <t>Результат реализации мероприятия: 
стабильное и эффективное исполнение городским поселением город Россошь переданных  полномочий по участию в предупреждении и ликвидации последствий чрезвычайных ситуаций на территории Россошанского муниципального района</t>
  </si>
  <si>
    <t>мероприятие 3.1.1</t>
  </si>
  <si>
    <t>Подпрограмма 4</t>
  </si>
  <si>
    <t>Обеспечение реализации муниципальной программы</t>
  </si>
  <si>
    <t>Основное мероприятие 4.1.</t>
  </si>
  <si>
    <t>мероприятие 4.1.1</t>
  </si>
  <si>
    <t>92701063940182010100</t>
  </si>
  <si>
    <t>92701063940182010200</t>
  </si>
  <si>
    <t>в том числе по ГРБС:</t>
  </si>
  <si>
    <t>"Развитие дошкольного образования" </t>
  </si>
  <si>
    <t> Создание условий для получения детьми доступного и качественного дошкольного образования</t>
  </si>
  <si>
    <t>Основное мероприятие 1.3.</t>
  </si>
  <si>
    <t>Обеспечение деятельности дошкольных образовательных учреждений.</t>
  </si>
  <si>
    <t>Создание условий для реализации государственного стандарта дошкольного образования</t>
  </si>
  <si>
    <t>Обеспечение государственных гарантий реализации прав на получение общедоступного дошкольного образования в муниципальных образовательных организациях</t>
  </si>
  <si>
    <t xml:space="preserve">Компенсация, выплачиваемая родителям (законным представителям»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образования. 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</si>
  <si>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</si>
  <si>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Формирование организационно-методического обеспечения и создание архитектурно-доступной среды для организации специальных условий обучения детей с ОВЗ</t>
  </si>
  <si>
    <t>Увеличение количества детей с ОВЗ, осваивающих адаптированные образовательные программы в форме инклюзивного образования, в общем числе детей с ОВЗ</t>
  </si>
  <si>
    <t> Развитие общего образования</t>
  </si>
  <si>
    <t> Создание в системе общего образования равных возможностей для современного качественного образования</t>
  </si>
  <si>
    <t xml:space="preserve">Основное мероприятие 2.2. </t>
  </si>
  <si>
    <t>Обеспечение деятельности общеобразовательных учреждений.</t>
  </si>
  <si>
    <t xml:space="preserve">Основное мероприятие 2.3. 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</si>
  <si>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учреждениях.</t>
  </si>
  <si>
    <t> Выплата заработной платы учителям и работникам общеобразовательных учреждений</t>
  </si>
  <si>
    <t xml:space="preserve">Основное мероприятие 2.5. </t>
  </si>
  <si>
    <t>Обеспечение учащихся общеобразовательных учреждений молочной продукцией</t>
  </si>
  <si>
    <t>Субсидии на обеспечение учащихся общеобразовательных учреждений молочной продукцией.</t>
  </si>
  <si>
    <t>Приобретение мебели, оборудования, инвентаря для оснащения общеобразовательных организаций </t>
  </si>
  <si>
    <t>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</t>
  </si>
  <si>
    <t>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 </t>
  </si>
  <si>
    <t>Региональный проект "Цифровая образовательная среда"</t>
  </si>
  <si>
    <t>Региональный проект "Современная школа"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</si>
  <si>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 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</si>
  <si>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</si>
  <si>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 xml:space="preserve">ПОДПРОГРАММА 3 </t>
  </si>
  <si>
    <t>«Развитие дополнительного образования и воспитания»</t>
  </si>
  <si>
    <t>Увеличение численности обучающихся по основным образовательным программам начального общего, основного общего и среднего общего образования, участвующих в олимпиадах и иных конкурсных мероприятиях различного уровня </t>
  </si>
  <si>
    <t xml:space="preserve">Основное мероприятие 3.1. </t>
  </si>
  <si>
    <t>Обеспечение деятельности учреждений дополнительного образования.</t>
  </si>
  <si>
    <t>Модернизация материально-технической базы (техническое перевооружение) организаций дополнительного образования детей </t>
  </si>
  <si>
    <t>Региональный проект "Успех каждого ребенка"</t>
  </si>
  <si>
    <t> Реализация отдельных мероприятий проекта "Доступное дополнительное образование в Воронежской области"</t>
  </si>
  <si>
    <t xml:space="preserve">ПОДПРОГРАММА 4 </t>
  </si>
  <si>
    <t>«Создание условий для организации отдыха и оздоровления детей и молодежи Россошанского муниципального района»</t>
  </si>
  <si>
    <t>Обеспечение эффективного оздоровления, отдыха и занятости, развития творческого, интеллектуального потенциала и личностного развития детей и молодежи </t>
  </si>
  <si>
    <t xml:space="preserve">Основное мероприятие 4.1. </t>
  </si>
  <si>
    <t>«Финансовое обеспечение МКУ ДОЛ "Березка"»</t>
  </si>
  <si>
    <t>Обеспечение функционирования загородного детского оздоровительного лагеря </t>
  </si>
  <si>
    <t>Мероприятия по организации центра трудовой адаптации детей и подростков.</t>
  </si>
  <si>
    <t xml:space="preserve">Основное мероприятие 4.5. </t>
  </si>
  <si>
    <t>Мероприятия на организацию проведения оплачиваемых работ.</t>
  </si>
  <si>
    <t>Обеспечение условий для  эффективной работы детского оздоровительного лагеря «Березка» </t>
  </si>
  <si>
    <t xml:space="preserve">ПОДПРОГРАММА 6 </t>
  </si>
  <si>
    <t>«Обеспечение реализации муниципальной программы»</t>
  </si>
  <si>
    <t>Обеспечение эффективности управления системой образования </t>
  </si>
  <si>
    <t xml:space="preserve">Основное мероприятие 6.1. </t>
  </si>
  <si>
    <t>«Расходы на обеспечение функций деятельности аппарата отдела образования и молодежной политики»</t>
  </si>
  <si>
    <t>Расходы на содержание аппарата отдела образования и молодежной политики, в целях обеспечения эффективности управления системой образования </t>
  </si>
  <si>
    <t>Обеспечение функционирования ЦБОУ «Централизованная бухгалтерия», Методического кабинета и Хозяйственно-эксплуатационного участка отдела образования. </t>
  </si>
  <si>
    <t>«Социализация детей-сирот и детей, нуждающихся в особой защите государства»</t>
  </si>
  <si>
    <t>Развитие семейных форм устройства детей-сирот и детей, оставшихся без попечения родителей </t>
  </si>
  <si>
    <t>«Выполнение переданных полномочий по организации и осуществлению деятельности по опеке и попечительству»</t>
  </si>
  <si>
    <t>Выполнение переданных полномочий по организации и осуществлению деятельности по опеке и попечительству </t>
  </si>
  <si>
    <t>«Обеспечение выплат единовременного пособия при всех формах устройства детей, лишенных родительского попечения, в семью»</t>
  </si>
  <si>
    <t>Обеспечение заявителей выплатой единовременного пособия при всех формах устройства детей, лишенных родительского попечения, в семью </t>
  </si>
  <si>
    <t>«Осуществление отдельных государственных полномочий Воронежской области по обеспечению выплат приемной семье на содержание подопечных детей»</t>
  </si>
  <si>
    <t>Обеспечение заявителей выплатой приемной семье на содержание подопечных детей </t>
  </si>
  <si>
    <t>Обеспечение заявителей выплатой вознаграждения, причитающегося приемному родителю </t>
  </si>
  <si>
    <t>«Энергоэффективность,  развитие энергетики, транспорта и муниципального хозяйства»</t>
  </si>
  <si>
    <t>Энергосбережение и повышение энергетической эффективности в Россошанском муниципальном районе</t>
  </si>
  <si>
    <t>Основное мероприятие 1.3</t>
  </si>
  <si>
    <t>ПОДПРОГРАММА 3</t>
  </si>
  <si>
    <t>Капитальный ремонт и ремонт  автомобильных дорог общего пользования местного значения</t>
  </si>
  <si>
    <t>Развитие и содержание улично-дорожной сети в границах сельских поселений</t>
  </si>
  <si>
    <t>Администрация Россошанского муниципального района</t>
  </si>
  <si>
    <t>Отдел по финансам администрации Россошанского муниципального района</t>
  </si>
  <si>
    <t>Развитие мер социальной поддержки отдельных категорий граждан</t>
  </si>
  <si>
    <t>Повышение эффективности муниципальной поддержки социально ориентированных некоммерческих организаций</t>
  </si>
  <si>
    <t>Содействие развитию и поддержка развития деятельности общественных мероприятий</t>
  </si>
  <si>
    <t xml:space="preserve">Создание условий для повышения уровня обеспеченности жильем молодых семей. </t>
  </si>
  <si>
    <t>Формирование единого культурного пространства, укрепление нравственных ценностей жителей Россошанского муниципального района Воронежской области</t>
  </si>
  <si>
    <t>Расширение качества библиотечных услуг в сфере культуры, оказываемых населению Россошанского муниципального района Воронежской области</t>
  </si>
  <si>
    <t>Финансовое обеспечение деятельности МКУК МБРМР им. А.Т. Прасолова</t>
  </si>
  <si>
    <t>Мероприятия в сфере культуры</t>
  </si>
  <si>
    <t>Выполнение других расходных обязательств</t>
  </si>
  <si>
    <t>«Образование»</t>
  </si>
  <si>
    <t xml:space="preserve">Создание в МКУ ДО ДШИ необходимых условий для обеспечения высокого уровня дополнительного образования в соответствии с приоритетами государственной и региональной политики в сфере дополнительного образования
</t>
  </si>
  <si>
    <t>Основное мероприятие2.1</t>
  </si>
  <si>
    <t xml:space="preserve">Расходы на выплаты персоналу в целях обеспечения выполнения функций муниципальными органами; закупка товаров, работ и услуг для муниципальных нужд, расходы на обеспечение деятельности (иные бюджетные ассигнования)
</t>
  </si>
  <si>
    <t>"Обеспечение реализации муниципальной программы"</t>
  </si>
  <si>
    <t xml:space="preserve">Повышение качества планирования и контроля достижения целей, решения задач и результатов деятельности;
</t>
  </si>
  <si>
    <t>Финансовое обеспечение деятельности отдела культуры администрации Россошанского муниципального района Воронежской области</t>
  </si>
  <si>
    <t>Основное мероприятие  3.2</t>
  </si>
  <si>
    <t>Межбюджетные трансферты на Драматический театр РАМС»</t>
  </si>
  <si>
    <t>Соблюдение установленных законодательством требований о составе отчетности</t>
  </si>
  <si>
    <t>Основное мероприятие 4.1</t>
  </si>
  <si>
    <t xml:space="preserve">Расходы на выплаты персоналу в целях обеспечения выполнения функций муниципальными органами; закупка товаров, работ и услуг для муниципальных нужд; иные бюджетные ассигнования
</t>
  </si>
  <si>
    <t>«Финансовое обеспечение деятельности МКУ «Молодежный центр»</t>
  </si>
  <si>
    <t xml:space="preserve">Соблюдение установленных законодательством требований о составе отчетности,
Организация досуга населения в рамках праздничных мероприятий  и повышение художественного уровня проводимых мероприятий,
Содействие формированию целостной системы поддержки инициативной и талантливой молодежи, обладающей лидерскими навыками, 
Организация работы по развитию системы информирования молодежи о потенциальных возможностях саморазвития и мониторинга молодежной политики 
</t>
  </si>
  <si>
    <t>Основное мероприятие 5.1</t>
  </si>
  <si>
    <t>Расходы на выплаты персоналу в целях обеспечения выполнения функций муниципальными органами; закупка товаров, работ и услуг для муниципальных нужд (расходы на обеспечение деятельности)</t>
  </si>
  <si>
    <t>Основное мероприятие 5.2</t>
  </si>
  <si>
    <t>Закупка товаров, работ и услуг для муниципальных нужд</t>
  </si>
  <si>
    <t>Основное мероприятие 5.3</t>
  </si>
  <si>
    <t>Мероприятия, связанные с вовлечением молодежи в социальную практику</t>
  </si>
  <si>
    <t>Основное мероприятие 6.1</t>
  </si>
  <si>
    <t>Основное мероприятие 6.2</t>
  </si>
  <si>
    <t>Основное мероприятие 6.3</t>
  </si>
  <si>
    <t>Результат реализации муниципальной программы: достижение к концу 2020 года плановых значений муниципальной программы</t>
  </si>
  <si>
    <t>МКУ "Центр поддержки АПК", директор Зибров О.В.</t>
  </si>
  <si>
    <t>Обеспечение деятельности муниципального казенного учреждения «Центр поддержки агропромышленного комплекса» Россошанского муниципального района</t>
  </si>
  <si>
    <t>Расходы на обеспечение деятельности МКУ «Центр поддержки АПК» Россошанского муниципального района (расходы на выплаты персоналу  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</si>
  <si>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МКУ «Центр поддержки АПК» Россошанского муниципального района (закупка товаров, работ и услуг для государственных (муниципальных) нужд)</t>
  </si>
  <si>
    <t>«Эпидемиологические и эпизоотологические мероприятия по дезинсекционным и акарицидным обработкам»</t>
  </si>
  <si>
    <t>обеспечение проведения мероприятий по дезинсекционным и акарицидным обработкам</t>
  </si>
  <si>
    <t>«Комплексное развитие сельских территорий»</t>
  </si>
  <si>
    <t>отдел по управлению муниципальным имуществом, земельным ресурсам и землеустройству (Головко Т.С. Руководитель отдела)</t>
  </si>
  <si>
    <t>Оценка недвижимости, признание прав и регулирование отношений по муниципальной собственности (Закупка товаров, работ и услуг для государственных (муниципальных) нужд)</t>
  </si>
  <si>
    <t>Отдел образования и молодежной политики администрации Россошанского муниципального района, И.О. руководителя отдела образования и молодежной политики Ю.С.Тростянский</t>
  </si>
  <si>
    <t>Развитие вариативных форм дошкольного образования.   Выявление наиболее успешных примеров создания вариативных форм дошкольного образования, а также распространение и популяризация передового опыта в этом направлении</t>
  </si>
  <si>
    <t>Отдел образования и молодежной политики администрации Россошанского муниципального района, руководитель отдела образования и молодежной политики Ю.С.Тростянский</t>
  </si>
  <si>
    <t>9240701021П278400600</t>
  </si>
  <si>
    <t> Организация мероприятий, направленных на совершенствование научно-методического обеспечения системы школьного образования. Проведение ремонтных работ, благоустройство прилегающих территорий, приобретение оборудования, проведение мероприятий в рамках комплексной безопасности, антитеррористической защищенности</t>
  </si>
  <si>
    <t>9240702022П278400200</t>
  </si>
  <si>
    <t>Основное мероприятие реализуется по следующим направлениям:           - внедрение целевой модели цифровой образовательной среды в общеобразовательных организациях и профессиональных образовательных организациях;       - создание центров цифрового образования детей.                          Основное мероприятие реализуется путем приобретения программного обеспечения, оборудования, его технического обслуживания (ремонта); укрепления материально-технической базы общеобразовательных организаций и профессиональных образовательных организаций (проведение ремонтных работ, приобретение мебели); повышения квалификации сотрудников и педагогов общеобразовательных организаций по внедрению целевой модели цифровой образовательной среды; повышения квалификации работников, привлекаемых к осуществлению образовательной деятельности, с целью повышения их компетенций в области современных технологий онлайн-обучения </t>
  </si>
  <si>
    <t>9240702022E452100200</t>
  </si>
  <si>
    <t>9240702022E452100600</t>
  </si>
  <si>
    <t>Основное мероприятие реализуется по следующим направлениям.          1. Обновление материально-технической базы для формирования у обучающихся современных технологических и гуманитарных навыков (проведение ремонта помещений общеобразовательных организаций, приобретение оборудования для кабинетов предметной области "Технология", "Информатика", "Основы безопасности жизнедеятельности" и внеурочной деятельности).   2. Создание новых мест в общеобразовательных организациях, расположенных в сельской местности и поселках городского типа.            3. Создание новых мест в общеобразовательных организациях.         Создание новых мест в общеобразовательных организациях осуществляется путем проведения мероприятий по модернизации инфраструктуры общего образования (строительство (пристрой к зданиям) зданий школ, проведение капитального ремонта, реконструкции, возврат в систему общего образования зданий, используемых не по назначению, приобретение зданий и помещений, оснащение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образования).      4.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(проведение ремонта помещений общеобразовательных организаций, приобретение оборудования для кабинетов предметной области "Технология", "Информатика", "Основы безопасности жизнедеятельности" и внеурочной деятельности) </t>
  </si>
  <si>
    <t>9240702022E151690200</t>
  </si>
  <si>
    <t>92407030230100590100</t>
  </si>
  <si>
    <t>92407030230100590200</t>
  </si>
  <si>
    <t>92407030230100590800</t>
  </si>
  <si>
    <t>9240703023E254910600</t>
  </si>
  <si>
    <t>92407070240100590100</t>
  </si>
  <si>
    <t>92407070240100590200</t>
  </si>
  <si>
    <t>92407070240100590800</t>
  </si>
  <si>
    <t>Администрация Россошанского муниципального района.                                      (отдел социально-экономического развития и поддержки предпринимательства, начальник отдела  Л.И. Злобина)</t>
  </si>
  <si>
    <t>914100405101L4970300</t>
  </si>
  <si>
    <t>Отдел культуры администрации Россошанского муниципального района</t>
  </si>
  <si>
    <t>92208011110100590100</t>
  </si>
  <si>
    <t>92208011110100590200</t>
  </si>
  <si>
    <t>92208011110100590800</t>
  </si>
  <si>
    <t>92207031120100590100</t>
  </si>
  <si>
    <t>92207031120100590200</t>
  </si>
  <si>
    <t>92207031120100590800</t>
  </si>
  <si>
    <t>92208041130182010100</t>
  </si>
  <si>
    <t>927080111303L4660500</t>
  </si>
  <si>
    <t>92208041140100590100</t>
  </si>
  <si>
    <t>92208041140100590200</t>
  </si>
  <si>
    <t>92208011150100590100</t>
  </si>
  <si>
    <t>92208011150100590200</t>
  </si>
  <si>
    <t>92208011150100590800</t>
  </si>
  <si>
    <t>92208011150364870200</t>
  </si>
  <si>
    <t>92208011150264860200</t>
  </si>
  <si>
    <t xml:space="preserve">Отдел социально-экномического развиия и поддержи предпринимательства, начальник отдела Злобина Л.И.
</t>
  </si>
  <si>
    <t>всего, в том числе  в разрезе ГРБС:</t>
  </si>
  <si>
    <t xml:space="preserve">Муниципальная программа </t>
  </si>
  <si>
    <t>Отдел по финансам администрации Россошанского муниципального района  руководитель отдела Голев А.И.</t>
  </si>
  <si>
    <t>Мероприятия по землеустройству и землепользованию</t>
  </si>
  <si>
    <t>мероприятие 1.1.1</t>
  </si>
  <si>
    <t xml:space="preserve">отдел по управлению муниципальным имуществом, земельным ресурсам и землеустройству (Головко Т.С. Руководитель отдела)
</t>
  </si>
  <si>
    <t>93504123810381030200</t>
  </si>
  <si>
    <t>мероприятие 1.1.2</t>
  </si>
  <si>
    <t>93501133810181040200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</si>
  <si>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</si>
  <si>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Управление муниципальным имуществом</t>
  </si>
  <si>
    <t>мероприятие 2.1.1</t>
  </si>
  <si>
    <t>мероприятие 2.1.2</t>
  </si>
  <si>
    <t>93501133820182010200</t>
  </si>
  <si>
    <t>93501133820182010100</t>
  </si>
  <si>
    <t>Администрация Россошанского муниципального района (МКУ "Служба по администрированию платежей и ведению реестра", директор - Панкова Е.А.)</t>
  </si>
  <si>
    <t>91401133830100590100</t>
  </si>
  <si>
    <t>91401133830100590200</t>
  </si>
  <si>
    <t xml:space="preserve">Администрация Росошанского муниципального района </t>
  </si>
  <si>
    <t>Обеспечение деятельности главы администрации Россошанского муниципального района</t>
  </si>
  <si>
    <t>Освещение деятельности муниципальной власти Россошанского муниципального района</t>
  </si>
  <si>
    <t>Осуществление части полномочий, переданных от сельских поселений Россошанского муниципального района в области организации ритуальных услуг</t>
  </si>
  <si>
    <t>ПОДПРОГРАММА 4</t>
  </si>
  <si>
    <t>91401135940100590     100</t>
  </si>
  <si>
    <t>91401135940100590      200</t>
  </si>
  <si>
    <t>91401135940100590      800</t>
  </si>
  <si>
    <t>ПОДПРОГРАММА 5</t>
  </si>
  <si>
    <t>Создание и организация деятельности комиссий по делам несовершеннолетних и защите их прав</t>
  </si>
  <si>
    <t>Осуществление полномочий по созданию и организации деятельности административной комиссии</t>
  </si>
  <si>
    <t>Формирование и развитие контрактной системы</t>
  </si>
  <si>
    <t>Муниципальное управление и гражданское общество Россошанского муниципального района</t>
  </si>
  <si>
    <t>Обеспечение функций органов местного самоуправления</t>
  </si>
  <si>
    <t>Выполнение переданных полномочий субъекта                            Российской Федерации</t>
  </si>
  <si>
    <t>Осуществление полномочий по сбору информации от поселений, входящих в Россошанский муниципальный район, необходимой для ведения регистра муниципальных нормативных правовых актов Воронежской области</t>
  </si>
  <si>
    <t>«Развитие физической культуры и спорта»</t>
  </si>
  <si>
    <t>Отдел по физической культуре и спорту начальник отдела Рыгалов Д.Г.</t>
  </si>
  <si>
    <t>«Развитие физической культуры и спорта 
в Россошанском муниципальном районе»</t>
  </si>
  <si>
    <t>Обеспечение участия россошанских спортсменов в районных, региональных, всероссийских и международных спортивных мероприятиях</t>
  </si>
  <si>
    <t>Результат  реализации мероприятия:Увеличение доли населения среднего возраста систематически занимающихся физической культурой и спортом, в общей численности населения этой группы.
Увеличение доли учащихся систематически занимающихся физической культурой и спортом, в общей численности населения этой группы</t>
  </si>
  <si>
    <t>Реализация Календарного плана официальных физкультурных мероприятий и спортивных мероприятий Россошанского муниципального района</t>
  </si>
  <si>
    <t>Результат  реализации мероприятия: Увеличение физкультурных и спортивных мероприятий, проводимых на территории района в рамках реализация календарного плана официальных физкультурных мероприятий и спортивных мероприятий Россошанского муниципального района.
Увеличение численности лиц, систематически занимающихся физической культурой и спортом</t>
  </si>
  <si>
    <t>Результат реализации мероприятия:
Увеличение количества участия в чемпионатах и первенствах Воронежской области и России</t>
  </si>
  <si>
    <t>Реализация мероприятий Всероссийского физкультурно-спортивного комплекса ГТО</t>
  </si>
  <si>
    <t>Результат реализации мероприятия:
Повышение эффективности использования возможностей физической культуры и спорта в укреплении здоровья, гармоничном и всестороннем развитии личности, воспитании патриотизма и обеспечение преемственности в осуществлении физического воспитания населения района</t>
  </si>
  <si>
    <t>Финансовое обеспечение Муниципального казенного учреждения спортивно-оздоровительный комплекс с искусственным льдом «Ледовый дворец «Россошь»</t>
  </si>
  <si>
    <t>Результат реализации подпрограммы: 
Обеспечение доступности, повышение качества предоставляемых услуг, бесперебойной работы МКУ СОК «Ледовый дворец «Россошь»</t>
  </si>
  <si>
    <t>Муниципальное казенное учреждение спортивно-оздоровительный комплекс с искусственным льдом «Ледовый дворец «Россошь"-директор Таранов С.А.</t>
  </si>
  <si>
    <t>Обеспечение деятельности МКУ СОК «Ледовый дворец «Россошь»</t>
  </si>
  <si>
    <t>Результат реализации мероприятия: 
Обеспечение доступности, повышение качества предоставляемых услуг, бесперебойной работы МКУ СОК «Ледовый дворец «Россошь»</t>
  </si>
  <si>
    <t>Расходы на выплаты персоналу в целях обеспечения выполнения функций МКУ СОК «Ледовый дворец «Россошь»</t>
  </si>
  <si>
    <t>Результат реализации мероприятия:
Увеличение уровня доходов от предоставляемых услуг МКУ СОК «Ледовый дворец «Россошь» к уровню 2018 года</t>
  </si>
  <si>
    <t>91411021320100590200</t>
  </si>
  <si>
    <t>Закупка товаров, работ и услуг для МКУ СОК «Ледовый дворец «Россошь»</t>
  </si>
  <si>
    <t>Результат реализации мероприятия: 
Обеспечение бесперебойной, качественной работы учреждения</t>
  </si>
  <si>
    <t>91411021320100590100</t>
  </si>
  <si>
    <t>мероприятие 2.1.3</t>
  </si>
  <si>
    <t>Иные бюджетные ассигнования в целях обеспечения выполнения функций МКУ СОК «Ледовый дворец «Россошь</t>
  </si>
  <si>
    <t>Результат реализации мероприятия: Повышение уровня абсолютной удовлетворённости качеством  массовых катаний.
Обеспечение содействия развития массового спорта и физкультурно-оздоровительного движения</t>
  </si>
  <si>
    <t>91411021320100590800</t>
  </si>
  <si>
    <t>Результат реализации подпрограммы: 
Обеспечение функционирование МКУ «Россошанская спортивная школа», повышение уровня профессионального образования кадров</t>
  </si>
  <si>
    <t>Обеспечение деятельности МКУ «Россошанская СШ»</t>
  </si>
  <si>
    <t>Результат реализации мероприятия: 
Обеспечение доступности, повышение качества предоставляемых услуг, бесперебойной работы МКУ «Россошанская СШ»</t>
  </si>
  <si>
    <t>Муниципальное казенное учреждение МКУ «Россошанская СШ» - ИО директора Пономарев Д.В.</t>
  </si>
  <si>
    <t>Расходы на выплаты персоналу в целях обеспечения выполнения функций МКУ «Россошанская СШ»</t>
  </si>
  <si>
    <t>Результат реализации мероприятия:
Обеспечение условий для повышения уровня развития массового спорта и физической культуры</t>
  </si>
  <si>
    <t>Муниципальное казенное учреждение МКУ «Россошанская СШ»- ИО директора Пономарев Д.В.</t>
  </si>
  <si>
    <t>91411021340100590100</t>
  </si>
  <si>
    <t>мероприятие 4.1.2</t>
  </si>
  <si>
    <t>Закупка товаров, работ и услуг для МКУ «Россошанская СШ»</t>
  </si>
  <si>
    <t>Муниципальное казенное учреждение МКУ «Россошанская СШ»-ИО директора Пономарев Д.В.</t>
  </si>
  <si>
    <t>мероприятие 4.1.3</t>
  </si>
  <si>
    <t>Иные бюджетные ассигнования в целях обеспечения выполнения функций МКУ «Россошанская СШ"</t>
  </si>
  <si>
    <t>Результат реализации мероприятия: Содействие развитию массового спорта и физкультурно-оздоровительного движения в Россошанском муниципальном районе</t>
  </si>
  <si>
    <t>Муниципальное казенное учреждение МКУ «Россошанская СШ»-ИО директора Пономарев Д.В</t>
  </si>
  <si>
    <t>91411021340100590800</t>
  </si>
  <si>
    <t xml:space="preserve">«Обеспечение общественного порядка и противодействие преступности» </t>
  </si>
  <si>
    <t>«Профилактика терроризма и экстремизма, а также минимизации и ликвидации последствий проявлений терроризма и экстремизма на территории Россошанского муниципального района»</t>
  </si>
  <si>
    <t>91401130830380490200</t>
  </si>
  <si>
    <t>Основное мероприятие 3.3</t>
  </si>
  <si>
    <t>Технические средства обеспечения безопасности</t>
  </si>
  <si>
    <t>Создание системы технической защиты объектов социальной сферы, образования и объектов с массовым пребыванием граждан</t>
  </si>
  <si>
    <t xml:space="preserve">«Обеспечение доступным и комфортным жильём населения Россошанского муниципального района» </t>
  </si>
  <si>
    <t>Отдел по финансам администрации Россошанского муниципального района  руководитель отдела Гольев А.И.</t>
  </si>
  <si>
    <t>Повышение эффективности и результативности муниципального управления Россошанского муниципального района</t>
  </si>
  <si>
    <t xml:space="preserve">100% муниципальных нормативных правовых актов поселений, входящих в Россошанский муниципальный район должны,  быть включены в регистр муниципальных нормативных правовых актов Воронежской области
</t>
  </si>
  <si>
    <t>всего</t>
  </si>
  <si>
    <t>Отчет о выполнении Плана реализации муниципальных программ</t>
  </si>
  <si>
    <t>Финансовое обеспечение деятельности отдела по управлению муниципальным имуществом, земельным ресурсам и землеустройству</t>
  </si>
  <si>
    <t>Социальная поддержка граждан</t>
  </si>
  <si>
    <t>Основное мероприятие 4.2.</t>
  </si>
  <si>
    <t xml:space="preserve">Основное мероприятие 2.1. </t>
  </si>
  <si>
    <t>ПОДПРОГРАММА 6</t>
  </si>
  <si>
    <t>Основное мероприятие 1.1.</t>
  </si>
  <si>
    <t>Мероприятие 1.1.1</t>
  </si>
  <si>
    <t>Региональный проект «Культурная среда»</t>
  </si>
  <si>
    <t>Реализация мероприятий по созданию условий для развития физической культуры и массового спорта</t>
  </si>
  <si>
    <t>Финансовое обеспечение муниципального казенного учреждения "Россошанская спортивная школа"</t>
  </si>
  <si>
    <t xml:space="preserve">Основное мероприятие 3.2. </t>
  </si>
  <si>
    <t>Уличное освещение</t>
  </si>
  <si>
    <t xml:space="preserve"> Доплаты к пенсиям муниципальным служащим  Россошанского  муниципального района</t>
  </si>
  <si>
    <t xml:space="preserve"> поквартальный кассовый план на отчетную дату</t>
  </si>
  <si>
    <t>ВСЕГО МП РМР</t>
  </si>
  <si>
    <t xml:space="preserve">Обеспечение жильем молодых семей </t>
  </si>
  <si>
    <t xml:space="preserve"> Увеличение количества семей обеспеченных, жильем с помощью предоставления муниципальной поддержки.                             Количество молодых семей, которым выданы свидетельства, ед. (8)
Количество молодых семей, улучшившие жилищные условия, ед. (3)</t>
  </si>
  <si>
    <t xml:space="preserve">  «Создание условий для обеспечения доступным и комфортным жильем населения Россошанского муниципального района» </t>
  </si>
  <si>
    <t>92407010210100590100</t>
  </si>
  <si>
    <t>92407010210100590200</t>
  </si>
  <si>
    <t>92407010210100590600</t>
  </si>
  <si>
    <t>92407010210100590800</t>
  </si>
  <si>
    <t>92407010210120540200</t>
  </si>
  <si>
    <t>92407010210278290100</t>
  </si>
  <si>
    <t>92407010210278290200</t>
  </si>
  <si>
    <t>92407010210278290600</t>
  </si>
  <si>
    <t>92410040210378150300</t>
  </si>
  <si>
    <t>92410040210378150600</t>
  </si>
  <si>
    <t>92407020220100590200</t>
  </si>
  <si>
    <t>92407020220100590600</t>
  </si>
  <si>
    <t>92407020220100590800</t>
  </si>
  <si>
    <t>924070202201S8950200</t>
  </si>
  <si>
    <t>924070202201S8750200</t>
  </si>
  <si>
    <t>924070202201S8750600</t>
  </si>
  <si>
    <t>92407020220120540200</t>
  </si>
  <si>
    <t>92407020220120540600</t>
  </si>
  <si>
    <t>92407020220278120100</t>
  </si>
  <si>
    <t>92407020220278120200</t>
  </si>
  <si>
    <t>92407020220278120600</t>
  </si>
  <si>
    <t>924070202203S8130200</t>
  </si>
  <si>
    <t>924070202203S8130600</t>
  </si>
  <si>
    <t>92407020220478940200</t>
  </si>
  <si>
    <t>92407020220753030100</t>
  </si>
  <si>
    <t>92407020220753030600</t>
  </si>
  <si>
    <t>924070202208L3040200</t>
  </si>
  <si>
    <t>924070202208L3040600</t>
  </si>
  <si>
    <t>9240702022Е250970200</t>
  </si>
  <si>
    <t>92407070240200590200</t>
  </si>
  <si>
    <t>92407070240200590600</t>
  </si>
  <si>
    <t>92404120240578430200</t>
  </si>
  <si>
    <t>92407090250182010100</t>
  </si>
  <si>
    <t>92407090250200590100</t>
  </si>
  <si>
    <t>92407090250200590200</t>
  </si>
  <si>
    <t>92407090250200590800</t>
  </si>
  <si>
    <t>92401130260178392100</t>
  </si>
  <si>
    <t>92401130260178392200</t>
  </si>
  <si>
    <t>92410040260252600300</t>
  </si>
  <si>
    <t>92410040260378541300</t>
  </si>
  <si>
    <t>92410040260478542300</t>
  </si>
  <si>
    <t>92410040260578543300</t>
  </si>
  <si>
    <t>Основное мероприятие 1.2.</t>
  </si>
  <si>
    <t xml:space="preserve">Основное мероприятие 2.4. </t>
  </si>
  <si>
    <t>Материально-техническое оснащение муниципальных общеобразовательных учреждений</t>
  </si>
  <si>
    <t xml:space="preserve">Основное мероприятие 2.7. </t>
  </si>
  <si>
    <t xml:space="preserve">Основное мероприятие 2.8. </t>
  </si>
  <si>
    <t xml:space="preserve">Основное мероприятие 2.9. </t>
  </si>
  <si>
    <t>Обеспечение выплат ежемесячного денежного вознаграждения за классное руководство педагогическим работникам, реализующим образовательные программы начального общего, основного общего и среднего общего образования, в том числе адаптированные образовательные программы</t>
  </si>
  <si>
    <t xml:space="preserve">Основное мероприятие 2.10.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</si>
  <si>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 </t>
  </si>
  <si>
    <t xml:space="preserve">Основное мероприятие 2.11. 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</si>
  <si>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</si>
  <si>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Содействие добровольному трудоустройству подростков, в том числе желающих работать в сво­бодное от учебы время, на рабочие места, соответствующие их воз­можностям </t>
  </si>
  <si>
    <t xml:space="preserve">Основное мероприятие 5.1. </t>
  </si>
  <si>
    <t xml:space="preserve">Основное мероприятие 5.2. </t>
  </si>
  <si>
    <t>«Обеспечение деятельности муниципальных учреждений, подведомственных отделу образования и молодежной политики»</t>
  </si>
  <si>
    <t xml:space="preserve">Основное мероприятие 6.2. </t>
  </si>
  <si>
    <t xml:space="preserve">Основное мероприятие 6.3. </t>
  </si>
  <si>
    <t xml:space="preserve">Основное мероприятие 6.4. </t>
  </si>
  <si>
    <t>«Осуществление отдельных государственных полномочий Воронежской области по обеспечению выплаты вознаграждения, причитающегося приемному родителю»</t>
  </si>
  <si>
    <t>Основное мероприятие 6.5.</t>
  </si>
  <si>
    <t>«Осуществление отдельных государственных полномочий Воронежской области по обеспечению выплат семьям опекунов на содержание подопечных детей</t>
  </si>
  <si>
    <t>Обеспечение заявителей выплатой семьям опекунов на содержание подопечных детей</t>
  </si>
  <si>
    <t>в том числе в разрезе ГРБС:</t>
  </si>
  <si>
    <t>Администрация Россошанского муниципального района, главный бухгалтер Хоркина С.С.</t>
  </si>
  <si>
    <t>91410030310280520313262</t>
  </si>
  <si>
    <t>Отдел по финансам администрации Россошанского муниципального района, руководитель отдела Гольев А.И.</t>
  </si>
  <si>
    <t>92710010310180470312264</t>
  </si>
  <si>
    <t>92710060320180780633246</t>
  </si>
  <si>
    <t>МКУ  «Централизованная бухгалтерия учреждений  культуры и административно-хозяйственной деятельности», начальник-главный бухгалтер Жданова Г.В.</t>
  </si>
  <si>
    <t>92210030310380620313262</t>
  </si>
  <si>
    <t>Ежемесячная выплата пенсий за выслугу лет пенсионерам - муниципальным служащим Россошанского муниципального района. Повышение благосостояния граждан</t>
  </si>
  <si>
    <t xml:space="preserve"> Социальные выплаты гражданам имеющим звание  «Почетный гражданин Россошанского муниципального района</t>
  </si>
  <si>
    <t>Денежное вознаграждение гражданам:
 имеющим  звание «Почетный гражданин Россошанского муниципального района»;
награжденным почетным знаком «За заслуги перед Россошанским муницмпальным районом».
Повышение уровня предоставления мер социальной поддержки отдельным категориям граждан.</t>
  </si>
  <si>
    <t xml:space="preserve"> Оказание адресной социальной помощи гражданам, проживающим на территории Россошанского муниципального района  за счет средств местного бюджета</t>
  </si>
  <si>
    <t>Материальная поддержка отдельных категорий граждан, оказавшихся в трудной жизненной ситуации. Снижение бедности отдельных категорий граждан – получателей мер социальной поддержки</t>
  </si>
  <si>
    <t>Создание условий для реализации проектов.</t>
  </si>
  <si>
    <t>Финансовая поддержка социально ориентированных некоммерческих организаций путем предоставления субсидии из бюджета Россошанского муниципального района.</t>
  </si>
  <si>
    <t>Формирование эффективных механизмов предоставления финансовой поддержки социально ориентированных некоммерческих организаций</t>
  </si>
  <si>
    <t>Создание условий для роста благосостояния граждан, получателей мер социальной поддержки.                            Достижение плановых значений показателей муниципальной программы на 2021 год</t>
  </si>
  <si>
    <t>Повышение уровня жизни граждан – получателей мер социальной поддержки Россошанского муниципального района. Достижение плановых значений показателей  подпрограммы на 2021 год</t>
  </si>
  <si>
    <t>Поддержка и развитие социально  ориентированных некоммерческих организаций, создание дополнительных условий для развития институтов гражданского общества и повышения гражданской активности жителей Россошанского муниципального района.                 Достижение плановых значений показателей муниципальной подпрограммы на 2021 год</t>
  </si>
  <si>
    <t>Приспособление жилых помещений и общего имущества в многоквартивных домах с учетом потребности инвалидов</t>
  </si>
  <si>
    <t xml:space="preserve">Повышение уровня доступности в сфере жизнедеятельности инвалидов
</t>
  </si>
  <si>
    <t xml:space="preserve">Достижение плановых значений показателей муниципальной программы  на 2021год
</t>
  </si>
  <si>
    <t xml:space="preserve">Профилактика терроризма и экстремизма среди населения.
Снижение возможности проявления экстремистской деятельности
</t>
  </si>
  <si>
    <t>«Развитие библиотечного дела»</t>
  </si>
  <si>
    <t>РАЗВИТИЕ КУЛЬТУРЫ И ТУРИЗМА</t>
  </si>
  <si>
    <t>Финансовое обеспечение деятельности МКУ ДО ДШИ</t>
  </si>
  <si>
    <t xml:space="preserve">Укрепление материально-технической базы ДШИ в соответствии с современными стандартами дополнительного образования. Повышение привлекательности дополнительного музыкального и художественного образования.
Обеспечение необходимых условий для развития творчески ориентированной, успешной личности.                                      </t>
  </si>
  <si>
    <t xml:space="preserve">                9220703112A155190200</t>
  </si>
  <si>
    <t>Поддержка творческих инициатив населения, а также выдающихся деятелей, организаций в сфере культуры, творческих союзов, в том числе социально-ориентированных некоммерческих организаций (поддержка творческой деятельности муниципальных театров в населенных пунктах с численностью населения до 300 тыс. человек (Межбюджетные трансферты)</t>
  </si>
  <si>
    <t>Расходы на выплаты персоналу в целях обеспечения выполнения функций муниципальными органами</t>
  </si>
  <si>
    <t>Финансовое обеспечение деятельности МКУ ЦБУК И АХД</t>
  </si>
  <si>
    <t>Финансовое обеспечение деятельности МКУ МКУ ЦБУК И АХД</t>
  </si>
  <si>
    <t>Финансовое обеспечение деятельности МКУ «МОЛОДЕЖНЫЙ ЦЕНТР»</t>
  </si>
  <si>
    <t>9220703112A155190200</t>
  </si>
  <si>
    <t xml:space="preserve">Результат реализации муниципаль-ной программы: достижение к концу 2021 года плановых значений показателей муниципальной программы </t>
  </si>
  <si>
    <t>Результат реализации подпрограммы: повышение качества доступности информации о состоянии бюджетной системы;                           повышение доверия общества к государственной политике в сфере управления финансами; достижение к концу 2021 года плановых значений показателей</t>
  </si>
  <si>
    <t xml:space="preserve">Отдел по финансам 
Руководитель отдела Гольев А.И.
</t>
  </si>
  <si>
    <t xml:space="preserve">Отдел по финансам 
Руководитель отдела по финансам Гольев А.И.
</t>
  </si>
  <si>
    <t xml:space="preserve">Результат реализации мероприятия: 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
</t>
  </si>
  <si>
    <t>92713013910527880730</t>
  </si>
  <si>
    <t>Результат реализации подпрограммы: 
создание условий для устойчивого исполнения местных бюджетов, а также обеспечение финансирования первоочередных и социально значимых расходов бюджетов поселений в целях недопущения ухудшения социально-экономической ситуации в поселениях; 
достижение к концу 2021 года плановых значений показателей</t>
  </si>
  <si>
    <t>мероприятие 2.2.2</t>
  </si>
  <si>
    <t xml:space="preserve">Предоставление бюджетам поселений  дотаций на выравнивание бюджетной обеспеченности поселений Россошанского муниципального района </t>
  </si>
  <si>
    <t xml:space="preserve">Результат реализации мероприятия:
сокращение дифференциации финансовых возможностей муниципальных образований по осуществлению органами местного самоуправления полномочий по решению вопросов местного значения
</t>
  </si>
  <si>
    <t xml:space="preserve">Отдел по финансам Начальник сектора казначейского исполнения Афиногентова Л.Н.
</t>
  </si>
  <si>
    <t xml:space="preserve">Результат реализации мероприятия:
финансовое обеспечение исполнения расходных обязательств муниципальных образований
</t>
  </si>
  <si>
    <t xml:space="preserve">Отдел по финансам 
Начальник сектора каз-начейского исполнения Афиногентова Л.Н.
</t>
  </si>
  <si>
    <t>мероприятие 2.3.4</t>
  </si>
  <si>
    <t>Основное ме-роприятие 2.6</t>
  </si>
  <si>
    <t>Мероприятие 2.6.1</t>
  </si>
  <si>
    <t>Поощрение поселений Россошанского муниципального района по результатам оценки эффективности их деятельности</t>
  </si>
  <si>
    <t>Результат реализации мероприятия:                                                                                   Поддержка социально значимых направлений расходов местных бюджетов. Обеспечение единого подхода ко всем муниципальным образованиям при предоставлении иных межбюджетных трансфертов</t>
  </si>
  <si>
    <t>92714033920688510540</t>
  </si>
  <si>
    <t xml:space="preserve">Отдел по финансам
Начальник сектора каз-начейского исполнения Афиногентова Л.Н. 
</t>
  </si>
  <si>
    <t xml:space="preserve"> Результат реализации подпрограммы:
создание условий для эффективного исполнения органами местного самоуправления переданных полномочий по участию предупреждении и ликвидации последствий чрезвычайных ситуаций на территории Россошанского муниципального района;                                         достижение к концу 2021 года плановых значений показателей
</t>
  </si>
  <si>
    <t>Предоставление бюджету городского поселения город Россошь субвенций из районного бюджета на осуществление муниципальных полномочий по  участию в предупреждении и ликвидации последствий чрезвычайных ситуаций на территории Россошанского муниципального района</t>
  </si>
  <si>
    <t>Доведение поселению уведомлений о бюджетных ассигнованиях на осуществление полномочий по участию в предупреждении и ликвидации последствий чрезвычайных ситуаций</t>
  </si>
  <si>
    <t xml:space="preserve">Результат реализации подпрограммы:
формирование и развитие обеспечивающих механизмов реализации муниципальной программы;                              достижение к концу 2021 года плановых значений показателей
</t>
  </si>
  <si>
    <t>Финансовое обеспечение деятельности отдела по финансам администрации Россошанского муни-ципального района</t>
  </si>
  <si>
    <t xml:space="preserve">Результат реализации мероприятия:
 результат реализации мероприятия: осуществление финансирования расходов отдела, обеспечивающих его функционирование.                Составление корректной сметы расходов.
</t>
  </si>
  <si>
    <t xml:space="preserve">Отдел по финансам 
Начальник отдела учета и отчетности Киселева Н.В.
</t>
  </si>
  <si>
    <t>Мероприятие 4.1.3.</t>
  </si>
  <si>
    <t>Подготовка документации на оплату расходов, обеспечивающих функционирование  отдела</t>
  </si>
  <si>
    <t xml:space="preserve">Результат реализации мероприятия:
своевременная выплата заработной платы и оплата счетов на приобретение товаров, работ, услуг.
</t>
  </si>
  <si>
    <t>92701063940182010800</t>
  </si>
  <si>
    <t>Всего, в том числе  в разрезе ГРБС:</t>
  </si>
  <si>
    <t>Отдел по физической культуре и спорту главный инспектор Горшков В.Н.</t>
  </si>
  <si>
    <t>Отдел по физической культуре и спорту главный инспектор отдела Горшков В.Н.</t>
  </si>
  <si>
    <t>Мероприятия по адаптации приоритетных спортивных объектов, восстребованных для занятий адаптивной физической культурой и спортоминвалидов с нарушением опорно-двигательного аппарата, зрения и слуха в МКУ СОК «Ледовый дворец «Россошь»</t>
  </si>
  <si>
    <t>Результат реализации мероприятия: 
Ааптация приоритетных спортивных объектов, востребованных для занятий адаптивной физической культурой и спортом инвалидов с нарушением опорно-двигательного аппарата, зрения и слуха</t>
  </si>
  <si>
    <t>мероприятие 2.1.4</t>
  </si>
  <si>
    <t>мероприятие 4.1.4</t>
  </si>
  <si>
    <t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для МКУ «Россошанская СШ"</t>
  </si>
  <si>
    <t>Обеспечение функционирование МКУ «Россошанская спортивная школа», повышение уровня профессионального образования кадров</t>
  </si>
  <si>
    <t>914110213401S8170200</t>
  </si>
  <si>
    <t>мероприятие 4.1.5</t>
  </si>
  <si>
    <t>Увеличение количества физкультурных и спортивных мероприятий, проводимых на территории района в рамках реализация календарного плана официальных физкультурных мероприятий и спортивных мероприятий Россошанского муниципального района и Воронежской области;
увеличение численности лиц, систематически занимающихся физической культурой и спортом на территории Россошанского муниципального района</t>
  </si>
  <si>
    <t xml:space="preserve">Предоставление субсидии из областного бюджета. Создание условий для развития физической культуры и массового спорта в районе в части оплаты расходов на организацию деятельности инструкторов-методистов (инструкторов по спорту). </t>
  </si>
  <si>
    <t>"Экономическое развитие"</t>
  </si>
  <si>
    <t>Достижение плановых значений показателей муниципальной программы на 2021 год</t>
  </si>
  <si>
    <t xml:space="preserve">Муниципальная программа Россошанского муниципального района"Развитие сельского хозяйства и инфраструктуры агропродовольственного рынка" </t>
  </si>
  <si>
    <t>Финансовое обеспечение МКУ "Центр поддержки АПК"</t>
  </si>
  <si>
    <t>91404052510100590100</t>
  </si>
  <si>
    <t>91404052510100590200</t>
  </si>
  <si>
    <t>Отдел образования и молодежной политики исполняющий обязанности руководителя отдела Тростянский Ю.С.</t>
  </si>
  <si>
    <t>92404052520180320200</t>
  </si>
  <si>
    <t>Мероприятие 1.1.2</t>
  </si>
  <si>
    <t>Достижнение плановых значений показателей  подпрограммы на 2021 год.</t>
  </si>
  <si>
    <t>Обеспечение  мероприятий  по дезинсекции и дератизации территорий лагерей  различных  типов.</t>
  </si>
  <si>
    <t xml:space="preserve">Создание условий  для  детского отдыха и оздоровления  детей и подростков в  лагерях различных типов.  </t>
  </si>
  <si>
    <t>Развитие транспортной системы и дорожного хозяйства</t>
  </si>
  <si>
    <t>Снижение доли протяженности автомобильных дорог общего пользования местного значения, не отвечающих нормативным требованиям, в общей протяженности дорог общего пользования местного значения</t>
  </si>
  <si>
    <t>Снижение доли протяженности автомобильных дорог общего пользования местного значения, не отвечающих нормативным требованиям, в общей протяженности дорог общего пользования местного значения на территории сельских поселений</t>
  </si>
  <si>
    <t xml:space="preserve">Развитие системы водоснабжения и водоотведения в Россошанском муниципальном районе </t>
  </si>
  <si>
    <t>Строительство и реконструкция водоснабжения и водоотведения в Россошанском муниципальном районе Воронежской области</t>
  </si>
  <si>
    <t>Увеличение возможностей по финансированию энергосберегающих мероприятий и разработки энергетической политики в сфере уличного освещения поселений</t>
  </si>
  <si>
    <t>92705033010278670500.</t>
  </si>
  <si>
    <t xml:space="preserve">Достижение плановых значений показателей муниципальной программы
Создание условий для эффективного управления и распоряжения муниципальным имуществом Россошанского муниципального района
</t>
  </si>
  <si>
    <t>«Совершенствование системы управления в сфере имущественно-земельных отношений Россошанского муниципального района» муниципальной программы Россошанского муниципального района «Управление муниципальным имуществом»</t>
  </si>
  <si>
    <t xml:space="preserve">Достижение плановых значений показателей подпрограммы
Формирование эффективной структуры собственности Россошанского муниципального района и совершенствование системы управления в сфере имущественно-земельных отношений Россошанского муниципального района
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</si>
  <si>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</si>
  <si>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 xml:space="preserve">Повышение эффективности и прозрачности использования объектов недвижимого имущества и земельных ресурсов, находящихся в собственности Россошанского муниципального района;
Создание структуры и состава муниципальной собственности Россошанского муниципального района, отвечающих функциям (полномочиям) органов местного самоуправления
</t>
  </si>
  <si>
    <t xml:space="preserve">Обеспечение реализации муниципальной программы Россошанского муниципального района «Управление муниципальным имуществом»  </t>
  </si>
  <si>
    <t xml:space="preserve">Достижение плановых значений показателей подпрограммы
Создание условий для реализации муниципальной программы и достижение к концу ее реализации установленных значений целевых показателей муниципальной программы и ее подпрограмм
</t>
  </si>
  <si>
    <t xml:space="preserve">Расходы на обеспечение функций органов местного самоуправления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 </t>
  </si>
  <si>
    <t>Расходы на обеспечение функций органов местного самоуправления   (закупка товаров, работ и услуг для обеспечения государственных (муниципальных) нужд)</t>
  </si>
  <si>
    <t>Обеспечение деятельности МКУ «Служба по администрированию платежей и ведению реестра» муниципальной программы «Управление муниципальным имуществом»</t>
  </si>
  <si>
    <t>Финансовое обеспечение деятельности МКУ «Служба по администрированию платежей и ведению реестра»</t>
  </si>
  <si>
    <t xml:space="preserve">Осуществление обоснованного  планирования объемов бюджетных расходов в целях осуществления деятельности отдела по управлению муниципальным имуществом, земельным ресурсам и землеустройству.
Осуществление целевого,  эффективного и экономного расходования бюджетных средств в целях достижения высоких результатов муниципальной программы
</t>
  </si>
  <si>
    <t>Уменьшение показателей по безнадзорности и правонарушениям несовершеннолетних на территории Россошанского муниципального района.</t>
  </si>
  <si>
    <t>Комиссия по делам несовершеннолетних и защите их прав Россошанского муниципального района</t>
  </si>
  <si>
    <t>9140113 5920178391      100</t>
  </si>
  <si>
    <t>91401135952178391      200</t>
  </si>
  <si>
    <t>Юридический отдел администрации Россошанского муниципального района</t>
  </si>
  <si>
    <t xml:space="preserve">Основное мероприятие 2.3  </t>
  </si>
  <si>
    <t>Уменьшение административных нарушений на территории Россошанского муниципального района</t>
  </si>
  <si>
    <t>Административная комиссия</t>
  </si>
  <si>
    <t>9140113 5920378470    200</t>
  </si>
  <si>
    <t>Достижение плановых значений показателей (индикаторов) муниципальной подпрограммы 3 на 2021 год</t>
  </si>
  <si>
    <t>Муниципальное казённое учреждение Россошанского муниципального района  «Управление муниципальными закупками», Кошелева Ю.М.</t>
  </si>
  <si>
    <t>Финансовое обеспечение деятельности муниципального казенного учреждения Россошанского муниципального района «Управление муниципальными закупками»</t>
  </si>
  <si>
    <t>Внедрение в районе механизмов контрактной системы, обеспечение единых подходов к организации закупок товаров, работ, услуг для муниципальных нужд Россошанского муниципального район.</t>
  </si>
  <si>
    <t xml:space="preserve">Обеспечение деятельности муниципального казённого учреждения Россошанского муниципального района «Служба технического обеспечения» </t>
  </si>
  <si>
    <t>Достижение плановых значений показателей (индикаторов) муниципальной подпрограммы 4 на 2021 год</t>
  </si>
  <si>
    <t>Муниципальное казённое учреждение Россошанского муниципального района «Служба технического обеспечения», Силаков В.А.</t>
  </si>
  <si>
    <t xml:space="preserve">Повышение эффективности муниципального управления Россошанского муниципального района  путем: 
- обеспечения условий безопасной работы в здании администрации;
- обеспечения соблюдения техники безопасности труда сотрудников администрации и подведомственных учреждений;
- обеспечения сохранности движимого и недвижимого имущества.
</t>
  </si>
  <si>
    <t>Достижение плановых значений показателей (индикаторов) муниципальной подпрограммы 5 на 2021 год</t>
  </si>
  <si>
    <t>Муниципальное казённое учреждение Россошанского муниципального района  «Центр территориального развития»</t>
  </si>
  <si>
    <t>Обеспечение деятельности  муниципального казённого учреждения  Россошанского муниципального района «Центр территориального развития».</t>
  </si>
  <si>
    <t xml:space="preserve">Повышение инвестиционной привлекательности района, содействие развитию жилищного строительства, увеличение количества объектов недвижимости, права на которые оформлены в установленном порядке. 
 Увеличение количества заявок, поданных муниципальными образованиями района для участия в областных и федеральных программах, конкурсах грантов (субсидий) в сфере благоустройства территорий и создания общественных пространств, формирования комфортной среды, развития территорий.
Вовлечение населения в проекты благоустройства территорий (общественные обсуждения, опросы, презентации дизайн-проектов, дизайн-сессии, общественный контроль).
</t>
  </si>
  <si>
    <t>91401135950100590      100</t>
  </si>
  <si>
    <t>91401135950100590      200</t>
  </si>
  <si>
    <t>91401135950100590      800</t>
  </si>
  <si>
    <t>Достижение плановых значений показателей (индикаторов) муниципальной подпрограммы 6 на 2021 год</t>
  </si>
  <si>
    <t>Отдел организационной работы и делопроизводства, Орешко И.С.</t>
  </si>
  <si>
    <t>Развитие муниципальной службы в органах местного самоуправления Россошанского муниципального района. Формирование стабильного, высокопрофессионального кадрового потенциала в органах местного самоуправления Россошанского муниципального района, отвечающего современным запросам системы муниципального управления и гражданского общества.</t>
  </si>
  <si>
    <t>91401045960182010     100</t>
  </si>
  <si>
    <t>91401045960182010      200</t>
  </si>
  <si>
    <t>91401045960182010      800</t>
  </si>
  <si>
    <t>Эффективное исполнение полномочий главы администрации Россошанского муниципального района.</t>
  </si>
  <si>
    <t xml:space="preserve">Повышение уровня доверия к главе администрации Россошанского муниципального района.
Развитие конструктивных отношений между органами местного самоуправления, местным сообществом и средствами массовой информации.
Активизация участия общественных организаций (объединений) в мероприятиях, проводимых органами местного самоуправления Россошанского муниципального района и создание положительного имиджа органов местного самоуправления.
</t>
  </si>
  <si>
    <t>Советник главы администрации по работе со СМИ</t>
  </si>
  <si>
    <t>9140113 5960380880      200</t>
  </si>
  <si>
    <t>Основное мероприятие 6.4</t>
  </si>
  <si>
    <t>Осуществление полномочий, переданных от городского поселения  г. Россошь Россошанскому муниципальному району по муниципальному жилищному контролю</t>
  </si>
  <si>
    <t>Повышение эффективности исполнения переданных полномочий в сфере жилищного контроля.</t>
  </si>
  <si>
    <t>Отдел муниципального хозяйства, строительства и транспорта</t>
  </si>
  <si>
    <t>91401135960498050      100</t>
  </si>
  <si>
    <t>91401135960498050      200</t>
  </si>
  <si>
    <t>Основное мероприятие 6.5</t>
  </si>
  <si>
    <t>Выполнение расходных обязательств по закупке товаров, работ и услуг для государственных (муниципальных) нужд.</t>
  </si>
  <si>
    <t>Отдел бухгалтерского учета и отчетности</t>
  </si>
  <si>
    <t>9140113 5960580200    200</t>
  </si>
  <si>
    <t>9140113 5960580200    800</t>
  </si>
  <si>
    <t>Основное мероприятие 6.6</t>
  </si>
  <si>
    <t>Обеспечение мероприятий мобилизационной готовности</t>
  </si>
  <si>
    <t>Повышение уровня мобилизационной подготовки</t>
  </si>
  <si>
    <t>Помощник главы администрации по мобилизационной подготовке</t>
  </si>
  <si>
    <t>91402045960680350       200</t>
  </si>
  <si>
    <t>Основное мероприятие 6.9</t>
  </si>
  <si>
    <t>Повышение эффективности исполнения переданных полномочий в сфере организации ритуальных услуг.</t>
  </si>
  <si>
    <t>91401135960980140       200</t>
  </si>
  <si>
    <r>
      <t xml:space="preserve">ПОДПРОГРАММА </t>
    </r>
    <r>
      <rPr>
        <b/>
        <sz val="9"/>
        <rFont val="Times New Roman"/>
        <family val="1"/>
        <charset val="204"/>
      </rPr>
      <t>1</t>
    </r>
  </si>
  <si>
    <r>
      <t xml:space="preserve">ПОДПРОГРАММА </t>
    </r>
    <r>
      <rPr>
        <b/>
        <sz val="9"/>
        <rFont val="Times New Roman"/>
        <family val="1"/>
        <charset val="204"/>
      </rPr>
      <t>2</t>
    </r>
  </si>
  <si>
    <r>
      <t xml:space="preserve">ПОДПРОГРАММА </t>
    </r>
    <r>
      <rPr>
        <b/>
        <sz val="9"/>
        <rFont val="Times New Roman"/>
        <family val="1"/>
        <charset val="204"/>
      </rPr>
      <t>3</t>
    </r>
  </si>
  <si>
    <r>
      <t xml:space="preserve">ПОДПРОГРАММА </t>
    </r>
    <r>
      <rPr>
        <b/>
        <sz val="9"/>
        <rFont val="Times New Roman"/>
        <family val="1"/>
        <charset val="204"/>
      </rPr>
      <t>4</t>
    </r>
  </si>
  <si>
    <r>
      <t xml:space="preserve">ПОДПРОГРАММА </t>
    </r>
    <r>
      <rPr>
        <b/>
        <sz val="9"/>
        <rFont val="Times New Roman"/>
        <family val="1"/>
        <charset val="204"/>
      </rPr>
      <t>5</t>
    </r>
  </si>
  <si>
    <t>Отдел образования и молодежной политики, руководитель отдела Тростянский Ю.С.</t>
  </si>
  <si>
    <t>Отдел по финансам, руководитель отдела Гольев А.И.</t>
  </si>
  <si>
    <t>Основное мероприятие 5.4</t>
  </si>
  <si>
    <t>Региональный проект "Творческие люди"</t>
  </si>
  <si>
    <t>Реализация мероприятий национального проекта «Культура». Предоставление грантов  в области науки, культуры, искусства и средств массовой информации</t>
  </si>
  <si>
    <t xml:space="preserve"> 9220801115A278900200</t>
  </si>
  <si>
    <t>924070202201S8810600</t>
  </si>
  <si>
    <t>924070702404S8410200</t>
  </si>
  <si>
    <t>92407070240679110200</t>
  </si>
  <si>
    <t xml:space="preserve">Основное мероприятие 4.3. </t>
  </si>
  <si>
    <t>Организация отдыха и оздоровление детей в пришкольных и профильных нестационарных палаточных лагерях</t>
  </si>
  <si>
    <t>Оздоровление детей в пришкольных и профильных нестационарных палаточных лагерях </t>
  </si>
  <si>
    <t xml:space="preserve">Основное мероприятие 4.4. </t>
  </si>
  <si>
    <t xml:space="preserve">Организация отдыха и оздоровление детей </t>
  </si>
  <si>
    <t>Обеспечение мероприятий по организации отдыха и оздоровления детей в ДОЛ "Березка" </t>
  </si>
  <si>
    <t xml:space="preserve">Основное мероприятие 4.6. </t>
  </si>
  <si>
    <t>Организация работы муниципальных организаций отдыха детей и их оздоровления в условиях распространения новой короновирусной инфекции (COVID-19)</t>
  </si>
  <si>
    <t>924070702403S8320200</t>
  </si>
  <si>
    <t>924070702403S8320600</t>
  </si>
  <si>
    <t>92714013920278050500</t>
  </si>
  <si>
    <t>92714013920288020500</t>
  </si>
  <si>
    <t>мероприятие 2.3.5</t>
  </si>
  <si>
    <t>мероприятие 2.3.6</t>
  </si>
  <si>
    <t>Резервный фонд правительства Воронежской области (проведение аварийно-восстановительных  работ и иных мероприятий, связанных с предупреждением и ликвидацией последствий стихийных бедствий и других чрезвычайных ситуаций)</t>
  </si>
  <si>
    <t xml:space="preserve">Зарезервированные средства, связанные с особенностями исполнения бюджета  </t>
  </si>
  <si>
    <t xml:space="preserve"> 92714033920370100500</t>
  </si>
  <si>
    <t>92714033920320570500</t>
  </si>
  <si>
    <t xml:space="preserve">    92714033920320540500</t>
  </si>
  <si>
    <t xml:space="preserve"> 92714033920388040500</t>
  </si>
  <si>
    <t xml:space="preserve">Результат реализации мероприятия:
поддержка социально значимых направлений расходов местных бюджетов. Обеспечение единого подхода ко всем муниципальным образованиям при предоставлении иных меж-бюджетных трансфертов
</t>
  </si>
  <si>
    <t>Основное ме-роприятие 2.7</t>
  </si>
  <si>
    <t>Мероприятия на организацию проведения оплачиваемых общественных работ</t>
  </si>
  <si>
    <t>Мероприятия  на организацию проведения оплачиваемых общественных работ</t>
  </si>
  <si>
    <t xml:space="preserve">Результат реализации мероприятия:
поддержка социально значимых направлений расходов местных бюджетов. Обеспечение единого подхода ко всем муниципальным образованиям при предоставлении иных межбюджетных трансфертов
</t>
  </si>
  <si>
    <t>Отдел по финансам заместитель руководителя-начальник бюджетного отдела Степаненко А.Д., начальник сектора казначейского исполнения Афиногентова Л.Н.</t>
  </si>
  <si>
    <t>Мероприятие 2.7.1</t>
  </si>
  <si>
    <t>92704123920778430500</t>
  </si>
  <si>
    <t xml:space="preserve">Отдел по финансам 
Заместитель руководителя – начальник бюд-жетного отдела Степаненко А.Д.
Начальник сектора казначейского исполнения Афиногентова Л.Н.
</t>
  </si>
  <si>
    <t>92703103930188060500</t>
  </si>
  <si>
    <t>91411021310180410800</t>
  </si>
  <si>
    <t>91411021310280410200</t>
  </si>
  <si>
    <t>91411021310380410200</t>
  </si>
  <si>
    <t>92711021310478790500</t>
  </si>
  <si>
    <t xml:space="preserve"> 914100613201S8950200</t>
  </si>
  <si>
    <t xml:space="preserve"> 914110213401S8790100</t>
  </si>
  <si>
    <t xml:space="preserve">                91411021340100590200</t>
  </si>
  <si>
    <t>91405023010388100800</t>
  </si>
  <si>
    <t>Субсидирование муниципальных унитарных предприятий в целях финансового обеспечения (возмещения) затрат в связи с выполнением работ, оказанием услуг</t>
  </si>
  <si>
    <t>Увеличение возможностей по финансированию энергосберегающих мероприятий и разработки энергетической политики предприятия</t>
  </si>
  <si>
    <t>Администрация Россошанского муниципального района (отдел бухгалтерского учета и отчетности, начальник отдела - С.С. Хоркина)</t>
  </si>
  <si>
    <t xml:space="preserve">Администрация Россошанского муниципального района (ГРБС-отдел бухгалтерского учета и отчетности, начальник отдела Хоркина  С.С. Ответственный исполнитель-  отдел муниципального хозяйства, строительства и транспорта, начальник отдела  Сергиенко И.В.) </t>
  </si>
  <si>
    <t xml:space="preserve">ГРБС-Отдел по финансам администрации Россошанского муниципального района  руководитель отдела Гольев А.И.                                                Ответственный исполнитель -отдел муниципального хозяйства, строительства и транспорта администрации Россошанского муниципального района, начальник отдела - И.В. Сергиенко).  </t>
  </si>
  <si>
    <t xml:space="preserve">          927040930201S8850500.</t>
  </si>
  <si>
    <t xml:space="preserve">  91404093020281290200</t>
  </si>
  <si>
    <t xml:space="preserve">                92704093020281290500</t>
  </si>
  <si>
    <t>914040930201S8850200</t>
  </si>
  <si>
    <t>91404093020281290200</t>
  </si>
  <si>
    <t>927040930201S8850500.</t>
  </si>
  <si>
    <t>92704093020281290500</t>
  </si>
  <si>
    <t xml:space="preserve"> 927050530301781005</t>
  </si>
  <si>
    <t>9140113 5920378470  100</t>
  </si>
  <si>
    <t>9140113 5920278090 100</t>
  </si>
  <si>
    <t>9140113 5920278090 200</t>
  </si>
  <si>
    <t>91401135930100590 100</t>
  </si>
  <si>
    <t>91401135930100590 200</t>
  </si>
  <si>
    <t>Обеспечение деятельности муниципального казенного учреждения Россошанского муниципального района «Центр территориального развития»</t>
  </si>
  <si>
    <t xml:space="preserve">   91401045960282020 100</t>
  </si>
  <si>
    <t>Основное мероприятие 6.10</t>
  </si>
  <si>
    <t>Проведение Всероссийской переписи населения 2020 года</t>
  </si>
  <si>
    <t>Выполнение отдельных государственных полномочий Российской Федерации, переданных органам местного самоуправления Россошанского муниципального района, по подготовке и проведению Всероссийской переписи населения 2020 года.</t>
  </si>
  <si>
    <t>Отдел организационной работы и делопроизводства,  Отдел бухгалтерского учета и отчетности</t>
  </si>
  <si>
    <t>91401135961054690       200</t>
  </si>
  <si>
    <t>Мероприятие 2.1.2</t>
  </si>
  <si>
    <t>Предоставление грантов  в форме субсидий из бюджета Россошанского муниципального района СОНКО на реализацию программ (проектов) на конкурсной основе</t>
  </si>
  <si>
    <t>Оказание финансовой поддержки.
Создание условий для реализации проектов.</t>
  </si>
  <si>
    <t xml:space="preserve"> 927100603201S8890633246</t>
  </si>
  <si>
    <t xml:space="preserve">«Развитие градостроительной деятельности» </t>
  </si>
  <si>
    <t>91404120520480850200</t>
  </si>
  <si>
    <t>Наличие актуальных документов территориального планирования района и их реализация</t>
  </si>
  <si>
    <t>Мониторинг и актуализация Схемы территориального планирования Россошанского муниципального района</t>
  </si>
  <si>
    <t xml:space="preserve"> 92704120520478460500.</t>
  </si>
  <si>
    <t>Финансовая поддержка субъектов малого и среднего предпринимательства за счет средств, поступающих в бюджет муниципального района в виде единого норматива (10%) отчисления от налога, взимаемого в связи с упрощенной системой налогообложения</t>
  </si>
  <si>
    <t>Создание условий для развития субъектов малого и среднего предпринимательства</t>
  </si>
  <si>
    <t>Предоставление грантов начинающим субъектам малого предпринимательства</t>
  </si>
  <si>
    <t>Оказание финансовой поддержки начинающим субъектам малого предпринимательства</t>
  </si>
  <si>
    <t>Основное мероприятие                 2.1</t>
  </si>
  <si>
    <t>Развитие малого и среднего предпринимательства и торговли в Россошанском муниципальном районе</t>
  </si>
  <si>
    <t xml:space="preserve"> 91404121520188600800.</t>
  </si>
  <si>
    <t>Наличие в Россошанском муниципальном районе актуальных и соответствующих действующему законодательству документов территориального планирования района.</t>
  </si>
  <si>
    <t xml:space="preserve">по состоянию на 01.10.2021 года </t>
  </si>
  <si>
    <t>92407020220170100200</t>
  </si>
  <si>
    <t>92407020220170100600</t>
  </si>
  <si>
    <t>92407020220170100800</t>
  </si>
  <si>
    <t>92407030230170100200</t>
  </si>
  <si>
    <t>92407030230170100800</t>
  </si>
  <si>
    <t>92407070240170100800</t>
  </si>
  <si>
    <t>92407090250270100800</t>
  </si>
  <si>
    <t>92407010210170100200</t>
  </si>
  <si>
    <t>92407010210170100600</t>
  </si>
  <si>
    <t>92407010210170100800</t>
  </si>
  <si>
    <t>924070102101S8300200</t>
  </si>
  <si>
    <t>91410030310270100313262</t>
  </si>
  <si>
    <t>92710010310170100312264</t>
  </si>
  <si>
    <t xml:space="preserve"> </t>
  </si>
  <si>
    <t>Администрация Россошанского муниципального района.                                      (отдел архитектуры и градостроительства, заместитель главы - начальник отдела архитектуры и градостроительства Т.В. Леонтьева)</t>
  </si>
  <si>
    <t>Расходы на выплаты персоналу в целях обеспечения выполнения функций муниципальными органами; закупка товаров, работ и услуг для муниципальных нужд, расходы на обеспечение деятельности (иные бюджетные ассигнования)</t>
  </si>
  <si>
    <t xml:space="preserve"> 92208011110120540200</t>
  </si>
  <si>
    <t>92208011110170100100</t>
  </si>
  <si>
    <t xml:space="preserve"> 92208011110170100200</t>
  </si>
  <si>
    <t>92208011110170100800</t>
  </si>
  <si>
    <t>92207031120170100100</t>
  </si>
  <si>
    <t>92207031120170100800</t>
  </si>
  <si>
    <t>92208041130182010200</t>
  </si>
  <si>
    <t>92208011150120540200</t>
  </si>
  <si>
    <t xml:space="preserve"> 92208011150170100800</t>
  </si>
  <si>
    <t xml:space="preserve"> 92208011150270100200</t>
  </si>
  <si>
    <t>91411021320170100800</t>
  </si>
  <si>
    <t>Строительство и реконструкция спортивных  сооружений Россошанского муниципального района»</t>
  </si>
  <si>
    <t>Основное мероприятие 3.2</t>
  </si>
  <si>
    <t>Результат реализации подпрограммы:
создание условий для эффективного исполнения органами местного самоуправления переданных  полномочий; 
достижение к концу 2021 года плановых значений показателей</t>
  </si>
  <si>
    <t>Софинансирование капитальных вложений в объекты муниципальной собственности</t>
  </si>
  <si>
    <t>Зарезервированные средства, связанные с особенностями исполнения бюджета. Предоставление субсидий (межбюджетных трансфертов) бюджету Россошанского муниципального района из областного бюджета на оснащение объектов спортивной инфраструктуры спортивно-технологическим оборудованием для создания малых спортивных площадок</t>
  </si>
  <si>
    <t>отдел архитектуры и градостроительства, заместитель главы - начальник отдела архитектуры и градостроительства Т.В. Леонтьева</t>
  </si>
  <si>
    <t xml:space="preserve"> 91411021330170100200</t>
  </si>
  <si>
    <t xml:space="preserve">                 91411021340120540200</t>
  </si>
  <si>
    <t xml:space="preserve"> 91411021340170100800</t>
  </si>
  <si>
    <t xml:space="preserve"> 91411021340100590200</t>
  </si>
  <si>
    <t>91411021340120540200</t>
  </si>
  <si>
    <t>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</si>
  <si>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Оказание финансовой поддежки субъектам малого и среднего предпринимательства, в целях создания и (или) развития либо модернизации производства товаров (работ, услуг)</t>
  </si>
  <si>
    <t xml:space="preserve"> 91404121520188610800.</t>
  </si>
  <si>
    <t>Предоставление субсидий на компенсацию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(реконструкцию( для собственных нужд производственных   зданий, строений и сооружений либо приобретение оборудования  в целях создания и (или) развития либо модернизации производства товаров (работ, услуг)</t>
  </si>
  <si>
    <t>91404121520188650800.</t>
  </si>
  <si>
    <t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 либо модернизации производства товаров (работ, услуг)</t>
  </si>
  <si>
    <t xml:space="preserve">  91404121520188670800.</t>
  </si>
  <si>
    <t>мероприятие 2.1.5</t>
  </si>
  <si>
    <t xml:space="preserve">Обеспечение деятельности автономной некоммерческой организации «Россошанский Центр поддержки предпринимательства и инвестиций» </t>
  </si>
  <si>
    <t>Развитие системы консультационного обслуживания субъектов малого и среднего предпринимательства</t>
  </si>
  <si>
    <t xml:space="preserve"> 91404121520188660800.</t>
  </si>
  <si>
    <t>Рост количества консультаций  сельхозтоваропроизводителей всех форм собственности в сфере растениеводства, животноводства, экономики и бухгалтерского учета, юриспруденции 2491 (ед.)</t>
  </si>
  <si>
    <t>Проведение конкурсов, выставок, семинаров и прочих научно-практических мероприятий (16 ед.);</t>
  </si>
  <si>
    <t>ПОДПРОГРАММА 9</t>
  </si>
  <si>
    <t>«Обеспечение эпизоотического и ветеринарно-санитарного благополучия на территории Россошанского муниципального района»</t>
  </si>
  <si>
    <t xml:space="preserve">Отдел программ и развития сельских территорий, заместитель главы администрации-начальник отдела 
Доля А.А.
</t>
  </si>
  <si>
    <t>91404052590178450200</t>
  </si>
  <si>
    <t>Основное мероприятие 9.1</t>
  </si>
  <si>
    <t>Мероприятие 9.1.1</t>
  </si>
  <si>
    <t>Обеспечение проведения противоэпизоотических мероприятий</t>
  </si>
  <si>
    <t>Мероприятия в области обращения с животными без владельцев (закупка товаров, работ и услуг для государственных (муниципальных) нужд)</t>
  </si>
  <si>
    <t>Доля проведенных мероприятий по обеспечению эпизоотического, ветеринарного и санитарного благополучия, в общем числе этих мероприятий (85%)</t>
  </si>
  <si>
    <t>Реализация мероприятий, направленных на регулирование численности животных без владельцев путем их стерилизации на территории Россошанского муниципального района</t>
  </si>
  <si>
    <t>Создание условий для обеспечения доступным и комфортным жильем сельского населения</t>
  </si>
  <si>
    <t>Обеспечение комплексного развития сельских территорий (Социальное обеспечение и иные выплаты населению)</t>
  </si>
  <si>
    <t>Создание и развитие  инфраструктуры на сельских территориях</t>
  </si>
  <si>
    <t>Обеспечение комплексного развития сельских территорий (Межбюджетные трансферты).</t>
  </si>
  <si>
    <t xml:space="preserve">Обеспечение комплексного развития сельских территорий за счет средств резервного фонда Правительства Российской Федерации (Межбюджетные трансферты) </t>
  </si>
  <si>
    <t>927041225Б02L576F500</t>
  </si>
  <si>
    <t>Реализация проектов комплексного развития сельских территорий ведомственного проекта "Современный облик сельских территорий" за счет средств резервного фонда Правительства Российской Федерации (Межбюджетные трансферты)</t>
  </si>
  <si>
    <t>Основное мероприятие 10.1</t>
  </si>
  <si>
    <t>Ввод (приобретение) жилья для граждан, проживающих на сельских территориях (с привлечением собственных (заемных) средств граждан) (план год-54 кв.м.; факт 9 мес.- 0 кв.м)</t>
  </si>
  <si>
    <t>Достижнение плановых значений показателей подпрограммы на 2021 год.</t>
  </si>
  <si>
    <t xml:space="preserve">Улучшение жилищных условий граждан Россиийской Федерации, проживающих на сельских территориях;
удовлетворение потребностей сельского населения в благоустроенном жилье, 
привлечение и закрепление на сельских территориях квалифицированных специалистов.
</t>
  </si>
  <si>
    <t>914100325Б01L5760300</t>
  </si>
  <si>
    <t>Мероприятие 10.1.1</t>
  </si>
  <si>
    <t>Подпрограмма 10</t>
  </si>
  <si>
    <t>Основное мероприятие 10.2</t>
  </si>
  <si>
    <t>Мероприятие 10.2.1</t>
  </si>
  <si>
    <t>Мероприятие 10.2.2</t>
  </si>
  <si>
    <t>Мероприятие 10.2.3</t>
  </si>
  <si>
    <t xml:space="preserve">Количество реализованных проектов по созданию современного облика сельских территорий (план год- 1 ед., факт 9мес.-0 ед.)          </t>
  </si>
  <si>
    <t>Количество реализованных проектов по благоустройству сельских территорий (план год- 5ед., факт 9мес.-2 ед.)</t>
  </si>
  <si>
    <t xml:space="preserve"> 927041225Б02L5760500</t>
  </si>
  <si>
    <t xml:space="preserve"> 927050525Б02L6350500</t>
  </si>
  <si>
    <t>91405023010370100800</t>
  </si>
  <si>
    <t>Софинансирование расходов по реализации мероприятий по ремонту объектов теплоэнергетического хозяйства муниципальных образований. находящихся в муниципальной собственности, к очередному зимнему отопительному периоду, на 2021 год</t>
  </si>
  <si>
    <t xml:space="preserve"> 91405023010479120800</t>
  </si>
  <si>
    <t xml:space="preserve"> 92705023010479120500</t>
  </si>
  <si>
    <t xml:space="preserve"> 92705053030178100500</t>
  </si>
  <si>
    <t>92704123920778430200</t>
  </si>
  <si>
    <t>914011359605701002  200</t>
  </si>
  <si>
    <t>92710060510378950500</t>
  </si>
  <si>
    <t>Мероприятие 1.5.2.</t>
  </si>
  <si>
    <t xml:space="preserve"> Осуществление управления муниципальным долгом Россошанского муниципального района и его обслуживания</t>
  </si>
  <si>
    <t xml:space="preserve">Результат реализации мероприятия:
поддержание муниципального долга на экономически безопасном уровне для районного бюджета, исключение долговых рисков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</si>
</sst>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9]General"/>
  </numFmts>
  <fonts count="13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Arial Cyr"/>
    </font>
    <font>
      <b/>
      <sz val="9"/>
      <name val="Times New Roman"/>
      <family val="1"/>
      <charset val="204"/>
    </font>
    <font>
      <sz val="9"/>
      <name val="Calibri"/>
      <family val="2"/>
      <scheme val="minor"/>
    </font>
    <font>
      <sz val="9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D5AB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5">
      <alignment horizontal="left" vertical="top" wrapText="1"/>
    </xf>
    <xf numFmtId="0" fontId="5" fillId="0" borderId="0"/>
    <xf numFmtId="4" fontId="6" fillId="5" borderId="8">
      <alignment horizontal="right" shrinkToFit="1"/>
    </xf>
    <xf numFmtId="4" fontId="7" fillId="0" borderId="9">
      <alignment horizontal="right" vertical="top" shrinkToFit="1"/>
    </xf>
    <xf numFmtId="165" fontId="8" fillId="0" borderId="0"/>
    <xf numFmtId="0" fontId="9" fillId="0" borderId="5">
      <alignment horizontal="left" vertical="top" wrapText="1"/>
    </xf>
    <xf numFmtId="0" fontId="9" fillId="0" borderId="5">
      <alignment horizontal="left" vertical="top" wrapText="1"/>
    </xf>
  </cellStyleXfs>
  <cellXfs count="138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3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0" xfId="0" applyFont="1" applyFill="1"/>
    <xf numFmtId="0" fontId="1" fillId="4" borderId="6" xfId="0" applyFont="1" applyFill="1" applyBorder="1" applyAlignment="1">
      <alignment vertical="center" wrapText="1"/>
    </xf>
    <xf numFmtId="164" fontId="1" fillId="4" borderId="13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14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1" fillId="3" borderId="13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1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3" borderId="0" xfId="0" applyFont="1" applyFill="1" applyBorder="1"/>
    <xf numFmtId="0" fontId="1" fillId="0" borderId="0" xfId="0" applyFont="1" applyAlignment="1">
      <alignment vertical="top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3" borderId="3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top" wrapText="1"/>
      <protection locked="0"/>
    </xf>
    <xf numFmtId="0" fontId="1" fillId="3" borderId="4" xfId="0" applyFont="1" applyFill="1" applyBorder="1" applyAlignment="1" applyProtection="1">
      <alignment horizontal="left" vertical="top" wrapText="1"/>
      <protection locked="0"/>
    </xf>
    <xf numFmtId="0" fontId="1" fillId="3" borderId="1" xfId="0" applyFont="1" applyFill="1" applyBorder="1" applyAlignment="1">
      <alignment horizontal="left" vertical="top"/>
    </xf>
    <xf numFmtId="0" fontId="1" fillId="4" borderId="2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3" borderId="1" xfId="0" applyFont="1" applyFill="1" applyBorder="1" applyAlignment="1" applyProtection="1">
      <alignment horizontal="left" vertical="top" wrapText="1"/>
      <protection locked="0"/>
    </xf>
    <xf numFmtId="0" fontId="1" fillId="3" borderId="1" xfId="0" applyNumberFormat="1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4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" fontId="1" fillId="3" borderId="6" xfId="0" applyNumberFormat="1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7" borderId="17" xfId="0" applyNumberFormat="1" applyFont="1" applyFill="1" applyBorder="1" applyAlignment="1">
      <alignment horizontal="center" vertical="center" wrapText="1"/>
    </xf>
    <xf numFmtId="164" fontId="1" fillId="7" borderId="18" xfId="0" applyNumberFormat="1" applyFont="1" applyFill="1" applyBorder="1" applyAlignment="1">
      <alignment horizontal="center" vertical="center" wrapText="1"/>
    </xf>
    <xf numFmtId="164" fontId="1" fillId="7" borderId="19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1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11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1" fillId="8" borderId="0" xfId="0" applyFont="1" applyFill="1"/>
    <xf numFmtId="0" fontId="11" fillId="0" borderId="0" xfId="0" applyFont="1"/>
    <xf numFmtId="0" fontId="1" fillId="3" borderId="6" xfId="0" quotePrefix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justify" vertical="center" wrapText="1"/>
    </xf>
    <xf numFmtId="0" fontId="12" fillId="0" borderId="0" xfId="0" applyFont="1" applyAlignment="1">
      <alignment vertical="top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9" fontId="12" fillId="0" borderId="6" xfId="0" applyNumberFormat="1" applyFont="1" applyBorder="1" applyAlignment="1">
      <alignment vertical="top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1" fillId="0" borderId="16" xfId="0" applyFont="1" applyBorder="1"/>
    <xf numFmtId="0" fontId="11" fillId="0" borderId="0" xfId="0" applyFont="1" applyBorder="1"/>
    <xf numFmtId="0" fontId="11" fillId="0" borderId="15" xfId="0" applyFont="1" applyBorder="1"/>
  </cellXfs>
  <cellStyles count="8">
    <cellStyle name="ex58" xfId="3"/>
    <cellStyle name="ex82" xfId="1"/>
    <cellStyle name="ex85" xfId="4"/>
    <cellStyle name="Excel Built-in Normal" xfId="5"/>
    <cellStyle name="st83" xfId="6"/>
    <cellStyle name="st87" xfId="7"/>
    <cellStyle name="Обычный" xfId="0" builtinId="0"/>
    <cellStyle name="Обычный 2" xfId="2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J1009"/>
  <sheetViews>
    <sheetView tabSelected="1" view="pageBreakPreview" topLeftCell="A6" zoomScale="70" zoomScaleNormal="80" zoomScaleSheetLayoutView="70" workbookViewId="0">
      <pane xSplit="5" ySplit="5" topLeftCell="F11" activePane="bottomRight" state="frozen"/>
      <selection activeCell="A6" sqref="A6"/>
      <selection pane="topRight" activeCell="F6" sqref="F6"/>
      <selection pane="bottomLeft" activeCell="A11" sqref="A11"/>
      <selection pane="bottomRight" activeCell="S11" sqref="S11"/>
    </sheetView>
  </sheetViews>
  <sheetFormatPr defaultRowHeight="15"/>
  <cols>
    <col min="1" max="1" width="12.7109375" style="1" customWidth="1"/>
    <col min="2" max="2" width="21.42578125" style="1" customWidth="1"/>
    <col min="3" max="3" width="24.85546875" style="1" customWidth="1"/>
    <col min="4" max="4" width="23.42578125" style="1" customWidth="1"/>
    <col min="5" max="5" width="22.7109375" style="1" customWidth="1"/>
    <col min="6" max="6" width="11.42578125" style="1" bestFit="1" customWidth="1"/>
    <col min="7" max="7" width="10.85546875" style="1" customWidth="1"/>
    <col min="8" max="8" width="9.7109375" style="1" bestFit="1" customWidth="1"/>
    <col min="9" max="9" width="11.42578125" style="1" bestFit="1" customWidth="1"/>
    <col min="10" max="10" width="10.85546875" style="1" customWidth="1"/>
    <col min="11" max="11" width="10.42578125" style="1" customWidth="1"/>
    <col min="12" max="12" width="9.5703125" style="1" customWidth="1"/>
    <col min="13" max="13" width="10.5703125" style="1" bestFit="1" customWidth="1"/>
    <col min="14" max="17" width="11.42578125" style="1" bestFit="1" customWidth="1"/>
    <col min="18" max="16384" width="9.140625" style="1"/>
  </cols>
  <sheetData>
    <row r="2" spans="1:17" ht="15" customHeight="1">
      <c r="A2" s="91" t="s">
        <v>296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</row>
    <row r="3" spans="1:17" ht="15" customHeight="1">
      <c r="A3" s="91" t="s">
        <v>0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</row>
    <row r="4" spans="1:17" ht="15" customHeight="1">
      <c r="A4" s="92" t="s">
        <v>635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</row>
    <row r="6" spans="1:17" s="2" customFormat="1" ht="45" customHeight="1" thickBot="1">
      <c r="A6" s="93" t="s">
        <v>1</v>
      </c>
      <c r="B6" s="93" t="s">
        <v>2</v>
      </c>
      <c r="C6" s="93" t="s">
        <v>3</v>
      </c>
      <c r="D6" s="93" t="s">
        <v>4</v>
      </c>
      <c r="E6" s="93" t="s">
        <v>5</v>
      </c>
      <c r="F6" s="95" t="s">
        <v>22</v>
      </c>
      <c r="G6" s="95"/>
      <c r="H6" s="95"/>
      <c r="I6" s="95"/>
      <c r="J6" s="95"/>
      <c r="K6" s="95"/>
      <c r="L6" s="95"/>
      <c r="M6" s="95"/>
      <c r="N6" s="90" t="s">
        <v>6</v>
      </c>
      <c r="O6" s="90"/>
      <c r="P6" s="90"/>
      <c r="Q6" s="90"/>
    </row>
    <row r="7" spans="1:17" s="2" customFormat="1" ht="22.5" customHeight="1">
      <c r="A7" s="93"/>
      <c r="B7" s="93"/>
      <c r="C7" s="93"/>
      <c r="D7" s="93"/>
      <c r="E7" s="94"/>
      <c r="F7" s="96" t="s">
        <v>310</v>
      </c>
      <c r="G7" s="97"/>
      <c r="H7" s="97"/>
      <c r="I7" s="98"/>
      <c r="J7" s="96" t="s">
        <v>7</v>
      </c>
      <c r="K7" s="97"/>
      <c r="L7" s="97"/>
      <c r="M7" s="98"/>
      <c r="N7" s="89"/>
      <c r="O7" s="90"/>
      <c r="P7" s="90"/>
      <c r="Q7" s="90"/>
    </row>
    <row r="8" spans="1:17" s="2" customFormat="1" ht="15" customHeight="1">
      <c r="A8" s="93"/>
      <c r="B8" s="93"/>
      <c r="C8" s="93"/>
      <c r="D8" s="93"/>
      <c r="E8" s="94"/>
      <c r="F8" s="3"/>
      <c r="G8" s="90" t="s">
        <v>9</v>
      </c>
      <c r="H8" s="90"/>
      <c r="I8" s="99"/>
      <c r="J8" s="3"/>
      <c r="K8" s="90" t="s">
        <v>9</v>
      </c>
      <c r="L8" s="90"/>
      <c r="M8" s="99"/>
      <c r="N8" s="89" t="s">
        <v>10</v>
      </c>
      <c r="O8" s="90" t="s">
        <v>9</v>
      </c>
      <c r="P8" s="90"/>
      <c r="Q8" s="90"/>
    </row>
    <row r="9" spans="1:17" s="2" customFormat="1" ht="26.25" customHeight="1">
      <c r="A9" s="93"/>
      <c r="B9" s="93"/>
      <c r="C9" s="93"/>
      <c r="D9" s="93"/>
      <c r="E9" s="94"/>
      <c r="F9" s="3" t="s">
        <v>8</v>
      </c>
      <c r="G9" s="40" t="s">
        <v>11</v>
      </c>
      <c r="H9" s="40" t="s">
        <v>12</v>
      </c>
      <c r="I9" s="42" t="s">
        <v>13</v>
      </c>
      <c r="J9" s="3" t="s">
        <v>8</v>
      </c>
      <c r="K9" s="40" t="s">
        <v>11</v>
      </c>
      <c r="L9" s="40" t="s">
        <v>12</v>
      </c>
      <c r="M9" s="42" t="s">
        <v>13</v>
      </c>
      <c r="N9" s="89"/>
      <c r="O9" s="30" t="s">
        <v>11</v>
      </c>
      <c r="P9" s="30" t="s">
        <v>12</v>
      </c>
      <c r="Q9" s="30" t="s">
        <v>13</v>
      </c>
    </row>
    <row r="10" spans="1:17" s="2" customFormat="1" ht="12">
      <c r="A10" s="30">
        <v>1</v>
      </c>
      <c r="B10" s="30">
        <v>2</v>
      </c>
      <c r="C10" s="30">
        <v>3</v>
      </c>
      <c r="D10" s="30">
        <v>4</v>
      </c>
      <c r="E10" s="32">
        <v>5</v>
      </c>
      <c r="F10" s="4">
        <v>6</v>
      </c>
      <c r="G10" s="40">
        <v>7</v>
      </c>
      <c r="H10" s="40">
        <v>8</v>
      </c>
      <c r="I10" s="42">
        <v>9</v>
      </c>
      <c r="J10" s="4">
        <v>10</v>
      </c>
      <c r="K10" s="40">
        <v>11</v>
      </c>
      <c r="L10" s="40">
        <v>12</v>
      </c>
      <c r="M10" s="42">
        <v>13</v>
      </c>
      <c r="N10" s="31">
        <v>14</v>
      </c>
      <c r="O10" s="30">
        <v>15</v>
      </c>
      <c r="P10" s="30">
        <v>16</v>
      </c>
      <c r="Q10" s="30">
        <v>17</v>
      </c>
    </row>
    <row r="11" spans="1:17" s="112" customFormat="1" ht="63.75" customHeight="1">
      <c r="A11" s="110" t="s">
        <v>27</v>
      </c>
      <c r="B11" s="110" t="s">
        <v>28</v>
      </c>
      <c r="C11" s="110" t="s">
        <v>29</v>
      </c>
      <c r="D11" s="111" t="s">
        <v>15</v>
      </c>
      <c r="E11" s="15"/>
      <c r="F11" s="16">
        <v>1169833.7</v>
      </c>
      <c r="G11" s="17">
        <v>98922.8</v>
      </c>
      <c r="H11" s="17">
        <v>756321.1</v>
      </c>
      <c r="I11" s="18">
        <v>314589.8</v>
      </c>
      <c r="J11" s="16">
        <v>876560.7</v>
      </c>
      <c r="K11" s="17">
        <v>51690.5</v>
      </c>
      <c r="L11" s="17">
        <v>565798.19999999995</v>
      </c>
      <c r="M11" s="18">
        <v>259072</v>
      </c>
      <c r="N11" s="19">
        <f>J11/F11*100</f>
        <v>74.930368307905653</v>
      </c>
      <c r="O11" s="17">
        <f t="shared" ref="O11:Q16" si="0">K11/G11*100</f>
        <v>52.253373337592549</v>
      </c>
      <c r="P11" s="17">
        <f t="shared" si="0"/>
        <v>74.809257602359622</v>
      </c>
      <c r="Q11" s="17">
        <f t="shared" si="0"/>
        <v>82.35232038673854</v>
      </c>
    </row>
    <row r="12" spans="1:17" s="112" customFormat="1" ht="80.25" customHeight="1">
      <c r="A12" s="110"/>
      <c r="B12" s="110"/>
      <c r="C12" s="110"/>
      <c r="D12" s="113" t="s">
        <v>175</v>
      </c>
      <c r="E12" s="114"/>
      <c r="F12" s="21">
        <v>1169833.7</v>
      </c>
      <c r="G12" s="22">
        <v>98922.8</v>
      </c>
      <c r="H12" s="22">
        <v>756321.1</v>
      </c>
      <c r="I12" s="23">
        <v>314589.8</v>
      </c>
      <c r="J12" s="21">
        <v>876560.7</v>
      </c>
      <c r="K12" s="22">
        <v>51690.5</v>
      </c>
      <c r="L12" s="22">
        <v>565798.19999999995</v>
      </c>
      <c r="M12" s="23">
        <v>259072</v>
      </c>
      <c r="N12" s="106">
        <f>J12/F12*100</f>
        <v>74.930368307905653</v>
      </c>
      <c r="O12" s="24">
        <f t="shared" si="0"/>
        <v>52.253373337592549</v>
      </c>
      <c r="P12" s="24">
        <f t="shared" si="0"/>
        <v>74.809257602359622</v>
      </c>
      <c r="Q12" s="24">
        <f t="shared" si="0"/>
        <v>82.35232038673854</v>
      </c>
    </row>
    <row r="13" spans="1:17" s="112" customFormat="1" ht="16.5" customHeight="1">
      <c r="A13" s="110"/>
      <c r="B13" s="110"/>
      <c r="C13" s="110"/>
      <c r="D13" s="113"/>
      <c r="E13" s="102" t="s">
        <v>315</v>
      </c>
      <c r="F13" s="28">
        <f>SUM(G13:I13)</f>
        <v>56972.4</v>
      </c>
      <c r="G13" s="24"/>
      <c r="H13" s="24"/>
      <c r="I13" s="29">
        <v>56972.4</v>
      </c>
      <c r="J13" s="28">
        <f>SUM(K13:M13)</f>
        <v>47489.4</v>
      </c>
      <c r="K13" s="24"/>
      <c r="L13" s="24"/>
      <c r="M13" s="29">
        <v>47489.4</v>
      </c>
      <c r="N13" s="106">
        <f t="shared" ref="N13:Q82" si="1">J13/F13*100</f>
        <v>83.355098258103922</v>
      </c>
      <c r="O13" s="24"/>
      <c r="P13" s="24"/>
      <c r="Q13" s="24">
        <f t="shared" si="0"/>
        <v>83.355098258103922</v>
      </c>
    </row>
    <row r="14" spans="1:17" s="112" customFormat="1" ht="16.5" customHeight="1">
      <c r="A14" s="110"/>
      <c r="B14" s="110"/>
      <c r="C14" s="110"/>
      <c r="D14" s="113"/>
      <c r="E14" s="102" t="s">
        <v>316</v>
      </c>
      <c r="F14" s="28">
        <f t="shared" ref="F14:F16" si="2">SUM(G14:I14)</f>
        <v>73820.2</v>
      </c>
      <c r="G14" s="24"/>
      <c r="H14" s="24"/>
      <c r="I14" s="29">
        <v>73820.2</v>
      </c>
      <c r="J14" s="28">
        <f t="shared" ref="J14:J24" si="3">SUM(K14:M14)</f>
        <v>60885.599999999999</v>
      </c>
      <c r="K14" s="24"/>
      <c r="L14" s="24"/>
      <c r="M14" s="29">
        <v>60885.599999999999</v>
      </c>
      <c r="N14" s="106">
        <f t="shared" si="1"/>
        <v>82.478237663945634</v>
      </c>
      <c r="O14" s="24"/>
      <c r="P14" s="24"/>
      <c r="Q14" s="24">
        <f t="shared" si="0"/>
        <v>82.478237663945634</v>
      </c>
    </row>
    <row r="15" spans="1:17" s="112" customFormat="1" ht="16.5" customHeight="1">
      <c r="A15" s="110"/>
      <c r="B15" s="110"/>
      <c r="C15" s="110"/>
      <c r="D15" s="113"/>
      <c r="E15" s="102" t="s">
        <v>317</v>
      </c>
      <c r="F15" s="28">
        <f t="shared" si="2"/>
        <v>10100.6</v>
      </c>
      <c r="G15" s="24"/>
      <c r="H15" s="24"/>
      <c r="I15" s="29">
        <v>10100.6</v>
      </c>
      <c r="J15" s="28">
        <f t="shared" si="3"/>
        <v>7197.3</v>
      </c>
      <c r="K15" s="24"/>
      <c r="L15" s="24"/>
      <c r="M15" s="29">
        <v>7197.3</v>
      </c>
      <c r="N15" s="106">
        <f t="shared" si="1"/>
        <v>71.256163000217811</v>
      </c>
      <c r="O15" s="24"/>
      <c r="P15" s="24"/>
      <c r="Q15" s="24">
        <f t="shared" si="0"/>
        <v>71.256163000217811</v>
      </c>
    </row>
    <row r="16" spans="1:17" s="112" customFormat="1" ht="16.5" customHeight="1">
      <c r="A16" s="110"/>
      <c r="B16" s="110"/>
      <c r="C16" s="110"/>
      <c r="D16" s="113"/>
      <c r="E16" s="102" t="s">
        <v>318</v>
      </c>
      <c r="F16" s="28">
        <f t="shared" si="2"/>
        <v>4426.2</v>
      </c>
      <c r="G16" s="24"/>
      <c r="H16" s="24"/>
      <c r="I16" s="29">
        <v>4426.2</v>
      </c>
      <c r="J16" s="28">
        <f t="shared" si="3"/>
        <v>4414.3</v>
      </c>
      <c r="K16" s="24"/>
      <c r="L16" s="24"/>
      <c r="M16" s="29">
        <v>4414.3</v>
      </c>
      <c r="N16" s="106">
        <f t="shared" si="1"/>
        <v>99.731146355790528</v>
      </c>
      <c r="O16" s="24"/>
      <c r="P16" s="24"/>
      <c r="Q16" s="24">
        <f t="shared" si="0"/>
        <v>99.731146355790528</v>
      </c>
    </row>
    <row r="17" spans="1:17" s="112" customFormat="1" ht="12">
      <c r="A17" s="110"/>
      <c r="B17" s="110"/>
      <c r="C17" s="110"/>
      <c r="D17" s="115"/>
      <c r="E17" s="102" t="s">
        <v>319</v>
      </c>
      <c r="F17" s="28">
        <f t="shared" ref="F17:F22" si="4">SUM(G17:I17)</f>
        <v>1737</v>
      </c>
      <c r="G17" s="24"/>
      <c r="H17" s="24">
        <v>1737</v>
      </c>
      <c r="I17" s="29"/>
      <c r="J17" s="28">
        <f t="shared" si="3"/>
        <v>1087</v>
      </c>
      <c r="K17" s="24"/>
      <c r="L17" s="24">
        <v>1087</v>
      </c>
      <c r="M17" s="29"/>
      <c r="N17" s="106">
        <f t="shared" si="1"/>
        <v>62.579159470351172</v>
      </c>
      <c r="O17" s="24"/>
      <c r="P17" s="24">
        <f t="shared" ref="P17:Q23" si="5">L17/H17*100</f>
        <v>62.579159470351172</v>
      </c>
      <c r="Q17" s="24"/>
    </row>
    <row r="18" spans="1:17" s="112" customFormat="1" ht="12">
      <c r="A18" s="110"/>
      <c r="B18" s="110"/>
      <c r="C18" s="110"/>
      <c r="D18" s="115"/>
      <c r="E18" s="102" t="s">
        <v>643</v>
      </c>
      <c r="F18" s="28">
        <f t="shared" si="4"/>
        <v>12917.5</v>
      </c>
      <c r="G18" s="24"/>
      <c r="H18" s="24">
        <v>12917.5</v>
      </c>
      <c r="I18" s="29"/>
      <c r="J18" s="28">
        <f t="shared" si="3"/>
        <v>6044.8</v>
      </c>
      <c r="K18" s="24"/>
      <c r="L18" s="24">
        <v>6044.8</v>
      </c>
      <c r="M18" s="29"/>
      <c r="N18" s="106">
        <f t="shared" si="1"/>
        <v>46.795432552738539</v>
      </c>
      <c r="O18" s="24"/>
      <c r="P18" s="24">
        <f t="shared" si="5"/>
        <v>46.795432552738539</v>
      </c>
      <c r="Q18" s="24"/>
    </row>
    <row r="19" spans="1:17" s="112" customFormat="1" ht="12">
      <c r="A19" s="110"/>
      <c r="B19" s="110"/>
      <c r="C19" s="110"/>
      <c r="D19" s="115"/>
      <c r="E19" s="102" t="s">
        <v>644</v>
      </c>
      <c r="F19" s="28">
        <f t="shared" si="4"/>
        <v>1114.5999999999999</v>
      </c>
      <c r="G19" s="24"/>
      <c r="H19" s="24">
        <v>1114.5999999999999</v>
      </c>
      <c r="I19" s="29"/>
      <c r="J19" s="28">
        <f t="shared" si="3"/>
        <v>271.7</v>
      </c>
      <c r="K19" s="24"/>
      <c r="L19" s="24">
        <v>271.7</v>
      </c>
      <c r="M19" s="29"/>
      <c r="N19" s="106">
        <f t="shared" si="1"/>
        <v>24.37645792212453</v>
      </c>
      <c r="O19" s="24"/>
      <c r="P19" s="24">
        <f t="shared" si="5"/>
        <v>24.37645792212453</v>
      </c>
      <c r="Q19" s="24"/>
    </row>
    <row r="20" spans="1:17" s="112" customFormat="1" ht="12">
      <c r="A20" s="110"/>
      <c r="B20" s="110"/>
      <c r="C20" s="110"/>
      <c r="D20" s="115"/>
      <c r="E20" s="102" t="s">
        <v>645</v>
      </c>
      <c r="F20" s="28">
        <f t="shared" si="4"/>
        <v>1080</v>
      </c>
      <c r="G20" s="24"/>
      <c r="H20" s="24">
        <v>1080</v>
      </c>
      <c r="I20" s="29"/>
      <c r="J20" s="28">
        <f t="shared" si="3"/>
        <v>73.5</v>
      </c>
      <c r="K20" s="24"/>
      <c r="L20" s="24">
        <v>73.5</v>
      </c>
      <c r="M20" s="29"/>
      <c r="N20" s="106">
        <f t="shared" si="1"/>
        <v>6.8055555555555554</v>
      </c>
      <c r="O20" s="24"/>
      <c r="P20" s="24">
        <f t="shared" si="5"/>
        <v>6.8055555555555554</v>
      </c>
      <c r="Q20" s="24"/>
    </row>
    <row r="21" spans="1:17" s="112" customFormat="1" ht="12">
      <c r="A21" s="110"/>
      <c r="B21" s="110"/>
      <c r="C21" s="110"/>
      <c r="D21" s="115"/>
      <c r="E21" s="102" t="s">
        <v>646</v>
      </c>
      <c r="F21" s="28">
        <f t="shared" si="4"/>
        <v>420</v>
      </c>
      <c r="G21" s="24"/>
      <c r="H21" s="24">
        <v>210</v>
      </c>
      <c r="I21" s="29">
        <v>210</v>
      </c>
      <c r="J21" s="28">
        <f t="shared" si="3"/>
        <v>0</v>
      </c>
      <c r="K21" s="24"/>
      <c r="L21" s="24">
        <v>0</v>
      </c>
      <c r="M21" s="29">
        <v>0</v>
      </c>
      <c r="N21" s="106">
        <f t="shared" si="1"/>
        <v>0</v>
      </c>
      <c r="O21" s="24"/>
      <c r="P21" s="24">
        <f t="shared" si="5"/>
        <v>0</v>
      </c>
      <c r="Q21" s="24">
        <f t="shared" si="5"/>
        <v>0</v>
      </c>
    </row>
    <row r="22" spans="1:17" s="112" customFormat="1" ht="12">
      <c r="A22" s="110"/>
      <c r="B22" s="110"/>
      <c r="C22" s="110"/>
      <c r="D22" s="115"/>
      <c r="E22" s="102" t="s">
        <v>320</v>
      </c>
      <c r="F22" s="28">
        <f t="shared" si="4"/>
        <v>161634.79999999999</v>
      </c>
      <c r="G22" s="24"/>
      <c r="H22" s="24">
        <v>161634.79999999999</v>
      </c>
      <c r="I22" s="29"/>
      <c r="J22" s="28">
        <f t="shared" si="3"/>
        <v>143031.20000000001</v>
      </c>
      <c r="K22" s="24"/>
      <c r="L22" s="24">
        <v>143031.20000000001</v>
      </c>
      <c r="M22" s="29"/>
      <c r="N22" s="106">
        <f t="shared" si="1"/>
        <v>88.490349850403518</v>
      </c>
      <c r="O22" s="24"/>
      <c r="P22" s="24">
        <f t="shared" si="5"/>
        <v>88.490349850403518</v>
      </c>
      <c r="Q22" s="24"/>
    </row>
    <row r="23" spans="1:17" s="112" customFormat="1" ht="12">
      <c r="A23" s="110"/>
      <c r="B23" s="110"/>
      <c r="C23" s="110"/>
      <c r="D23" s="115"/>
      <c r="E23" s="102" t="s">
        <v>321</v>
      </c>
      <c r="F23" s="28">
        <f t="shared" ref="F23:F24" si="6">SUM(G23:I23)</f>
        <v>2168.6</v>
      </c>
      <c r="G23" s="24"/>
      <c r="H23" s="24">
        <v>2168.6</v>
      </c>
      <c r="I23" s="29"/>
      <c r="J23" s="28">
        <f t="shared" si="3"/>
        <v>589.20000000000005</v>
      </c>
      <c r="K23" s="24"/>
      <c r="L23" s="24">
        <v>589.20000000000005</v>
      </c>
      <c r="M23" s="29"/>
      <c r="N23" s="106">
        <f t="shared" si="1"/>
        <v>27.169602508530854</v>
      </c>
      <c r="O23" s="24"/>
      <c r="P23" s="24">
        <f t="shared" si="5"/>
        <v>27.169602508530854</v>
      </c>
      <c r="Q23" s="24"/>
    </row>
    <row r="24" spans="1:17" s="112" customFormat="1" ht="12">
      <c r="A24" s="110"/>
      <c r="B24" s="110"/>
      <c r="C24" s="110"/>
      <c r="D24" s="115"/>
      <c r="E24" s="102" t="s">
        <v>322</v>
      </c>
      <c r="F24" s="28">
        <f t="shared" si="6"/>
        <v>20104.599999999999</v>
      </c>
      <c r="G24" s="24"/>
      <c r="H24" s="24">
        <v>20104.599999999999</v>
      </c>
      <c r="I24" s="29"/>
      <c r="J24" s="28">
        <f t="shared" si="3"/>
        <v>16364.2</v>
      </c>
      <c r="K24" s="24"/>
      <c r="L24" s="24">
        <v>16364.2</v>
      </c>
      <c r="M24" s="29"/>
      <c r="N24" s="106">
        <f t="shared" si="1"/>
        <v>81.395302567571619</v>
      </c>
      <c r="O24" s="24"/>
      <c r="P24" s="24">
        <f t="shared" si="1"/>
        <v>81.395302567571619</v>
      </c>
      <c r="Q24" s="24"/>
    </row>
    <row r="25" spans="1:17" s="112" customFormat="1" ht="12">
      <c r="A25" s="110"/>
      <c r="B25" s="110"/>
      <c r="C25" s="110"/>
      <c r="D25" s="115"/>
      <c r="E25" s="102" t="s">
        <v>323</v>
      </c>
      <c r="F25" s="28">
        <f>SUM(G25:I25)</f>
        <v>1000</v>
      </c>
      <c r="G25" s="24"/>
      <c r="H25" s="24">
        <v>1000</v>
      </c>
      <c r="I25" s="29"/>
      <c r="J25" s="28">
        <f>SUM(K25:M25)</f>
        <v>590.20000000000005</v>
      </c>
      <c r="K25" s="24"/>
      <c r="L25" s="24">
        <v>590.20000000000005</v>
      </c>
      <c r="M25" s="29"/>
      <c r="N25" s="106">
        <f t="shared" si="1"/>
        <v>59.02</v>
      </c>
      <c r="O25" s="24"/>
      <c r="P25" s="24">
        <f t="shared" si="1"/>
        <v>59.02</v>
      </c>
      <c r="Q25" s="24"/>
    </row>
    <row r="26" spans="1:17" s="112" customFormat="1" ht="12">
      <c r="A26" s="110"/>
      <c r="B26" s="110"/>
      <c r="C26" s="110"/>
      <c r="D26" s="115"/>
      <c r="E26" s="102" t="s">
        <v>324</v>
      </c>
      <c r="F26" s="28">
        <f>SUM(G26:I26)</f>
        <v>216</v>
      </c>
      <c r="G26" s="24"/>
      <c r="H26" s="24">
        <v>216</v>
      </c>
      <c r="I26" s="29"/>
      <c r="J26" s="28">
        <f>SUM(K26:M26)</f>
        <v>45.4</v>
      </c>
      <c r="K26" s="24"/>
      <c r="L26" s="24">
        <v>45.4</v>
      </c>
      <c r="M26" s="29"/>
      <c r="N26" s="106">
        <f t="shared" si="1"/>
        <v>21.018518518518515</v>
      </c>
      <c r="O26" s="24"/>
      <c r="P26" s="24">
        <f t="shared" si="1"/>
        <v>21.018518518518515</v>
      </c>
      <c r="Q26" s="24"/>
    </row>
    <row r="27" spans="1:17" s="112" customFormat="1" ht="12">
      <c r="A27" s="110"/>
      <c r="B27" s="110"/>
      <c r="C27" s="110"/>
      <c r="D27" s="115"/>
      <c r="E27" s="102" t="s">
        <v>176</v>
      </c>
      <c r="F27" s="28">
        <f>SUM(G27:I27)</f>
        <v>250</v>
      </c>
      <c r="G27" s="24"/>
      <c r="H27" s="24">
        <v>250</v>
      </c>
      <c r="I27" s="29"/>
      <c r="J27" s="28">
        <f>SUM(K27:M27)</f>
        <v>126.6</v>
      </c>
      <c r="K27" s="24"/>
      <c r="L27" s="24">
        <v>126.6</v>
      </c>
      <c r="M27" s="29"/>
      <c r="N27" s="106">
        <f t="shared" si="1"/>
        <v>50.639999999999993</v>
      </c>
      <c r="O27" s="24"/>
      <c r="P27" s="24">
        <f t="shared" si="1"/>
        <v>50.639999999999993</v>
      </c>
      <c r="Q27" s="24"/>
    </row>
    <row r="28" spans="1:17" s="112" customFormat="1" ht="12">
      <c r="A28" s="110"/>
      <c r="B28" s="110"/>
      <c r="C28" s="110"/>
      <c r="D28" s="115"/>
      <c r="E28" s="102" t="s">
        <v>325</v>
      </c>
      <c r="F28" s="28">
        <f>SUM(G28:I28)</f>
        <v>66029</v>
      </c>
      <c r="G28" s="24"/>
      <c r="H28" s="24"/>
      <c r="I28" s="29">
        <v>66029</v>
      </c>
      <c r="J28" s="28">
        <f>SUM(K28:M28)</f>
        <v>59471.7</v>
      </c>
      <c r="K28" s="24"/>
      <c r="L28" s="24"/>
      <c r="M28" s="29">
        <v>59471.7</v>
      </c>
      <c r="N28" s="106">
        <f t="shared" si="1"/>
        <v>90.069060564297502</v>
      </c>
      <c r="O28" s="24"/>
      <c r="P28" s="24"/>
      <c r="Q28" s="24">
        <f t="shared" ref="Q28:Q33" si="7">M28/I28*100</f>
        <v>90.069060564297502</v>
      </c>
    </row>
    <row r="29" spans="1:17" s="112" customFormat="1" ht="12">
      <c r="A29" s="110"/>
      <c r="B29" s="110"/>
      <c r="C29" s="110"/>
      <c r="D29" s="115"/>
      <c r="E29" s="102" t="s">
        <v>326</v>
      </c>
      <c r="F29" s="28">
        <f t="shared" ref="F29:F30" si="8">SUM(G29:I29)</f>
        <v>28758.400000000001</v>
      </c>
      <c r="G29" s="24"/>
      <c r="H29" s="24"/>
      <c r="I29" s="29">
        <v>28758.400000000001</v>
      </c>
      <c r="J29" s="28">
        <f t="shared" ref="J29:J39" si="9">SUM(K29:M29)</f>
        <v>26001.1</v>
      </c>
      <c r="K29" s="24"/>
      <c r="L29" s="24"/>
      <c r="M29" s="29">
        <v>26001.1</v>
      </c>
      <c r="N29" s="106">
        <f t="shared" si="1"/>
        <v>90.412192611549997</v>
      </c>
      <c r="O29" s="24"/>
      <c r="P29" s="24"/>
      <c r="Q29" s="24">
        <f t="shared" si="7"/>
        <v>90.412192611549997</v>
      </c>
    </row>
    <row r="30" spans="1:17" s="112" customFormat="1" ht="12">
      <c r="A30" s="110"/>
      <c r="B30" s="110"/>
      <c r="C30" s="110"/>
      <c r="D30" s="115"/>
      <c r="E30" s="102" t="s">
        <v>327</v>
      </c>
      <c r="F30" s="28">
        <f t="shared" si="8"/>
        <v>7721.7</v>
      </c>
      <c r="G30" s="24"/>
      <c r="H30" s="24"/>
      <c r="I30" s="29">
        <v>7721.7</v>
      </c>
      <c r="J30" s="28">
        <f t="shared" si="9"/>
        <v>7078.4</v>
      </c>
      <c r="K30" s="24"/>
      <c r="L30" s="24"/>
      <c r="M30" s="29">
        <v>7078.4</v>
      </c>
      <c r="N30" s="106">
        <f t="shared" si="1"/>
        <v>91.668933006980325</v>
      </c>
      <c r="O30" s="24"/>
      <c r="P30" s="24"/>
      <c r="Q30" s="24">
        <f t="shared" si="7"/>
        <v>91.668933006980325</v>
      </c>
    </row>
    <row r="31" spans="1:17" s="112" customFormat="1" ht="12">
      <c r="A31" s="110"/>
      <c r="B31" s="110"/>
      <c r="C31" s="110"/>
      <c r="D31" s="115"/>
      <c r="E31" s="102" t="s">
        <v>328</v>
      </c>
      <c r="F31" s="28">
        <f t="shared" ref="F31:F39" si="10">SUM(G31:I31)</f>
        <v>31.3</v>
      </c>
      <c r="G31" s="24"/>
      <c r="H31" s="24">
        <v>27.8</v>
      </c>
      <c r="I31" s="29">
        <v>3.5</v>
      </c>
      <c r="J31" s="28">
        <f t="shared" si="9"/>
        <v>0</v>
      </c>
      <c r="K31" s="24"/>
      <c r="L31" s="24">
        <v>0</v>
      </c>
      <c r="M31" s="29">
        <v>0</v>
      </c>
      <c r="N31" s="106">
        <f t="shared" si="1"/>
        <v>0</v>
      </c>
      <c r="O31" s="24"/>
      <c r="P31" s="24">
        <f t="shared" ref="P31:Q49" si="11">L31/H31*100</f>
        <v>0</v>
      </c>
      <c r="Q31" s="24">
        <f t="shared" si="7"/>
        <v>0</v>
      </c>
    </row>
    <row r="32" spans="1:17" s="112" customFormat="1" ht="12">
      <c r="A32" s="110"/>
      <c r="B32" s="110"/>
      <c r="C32" s="110"/>
      <c r="D32" s="115"/>
      <c r="E32" s="102" t="s">
        <v>329</v>
      </c>
      <c r="F32" s="28">
        <f t="shared" si="10"/>
        <v>20307.600000000002</v>
      </c>
      <c r="G32" s="24"/>
      <c r="H32" s="24">
        <v>18024.7</v>
      </c>
      <c r="I32" s="29">
        <v>2282.9</v>
      </c>
      <c r="J32" s="28">
        <f t="shared" si="9"/>
        <v>8717</v>
      </c>
      <c r="K32" s="24"/>
      <c r="L32" s="24">
        <v>6880.5</v>
      </c>
      <c r="M32" s="29">
        <v>1836.5</v>
      </c>
      <c r="N32" s="106">
        <f t="shared" si="1"/>
        <v>42.924816324922681</v>
      </c>
      <c r="O32" s="24"/>
      <c r="P32" s="24">
        <f t="shared" si="11"/>
        <v>38.172618684360906</v>
      </c>
      <c r="Q32" s="24">
        <f t="shared" si="7"/>
        <v>80.445924043979147</v>
      </c>
    </row>
    <row r="33" spans="1:17" s="112" customFormat="1" ht="12">
      <c r="A33" s="110"/>
      <c r="B33" s="110"/>
      <c r="C33" s="110"/>
      <c r="D33" s="115"/>
      <c r="E33" s="102" t="s">
        <v>330</v>
      </c>
      <c r="F33" s="28">
        <f t="shared" si="10"/>
        <v>1351.4</v>
      </c>
      <c r="G33" s="24"/>
      <c r="H33" s="24">
        <v>1200</v>
      </c>
      <c r="I33" s="29">
        <v>151.4</v>
      </c>
      <c r="J33" s="28">
        <f t="shared" si="9"/>
        <v>113.5</v>
      </c>
      <c r="K33" s="24"/>
      <c r="L33" s="24">
        <v>0</v>
      </c>
      <c r="M33" s="29">
        <v>113.5</v>
      </c>
      <c r="N33" s="106">
        <f t="shared" si="1"/>
        <v>8.3986976468847114</v>
      </c>
      <c r="O33" s="24"/>
      <c r="P33" s="24">
        <f t="shared" si="11"/>
        <v>0</v>
      </c>
      <c r="Q33" s="24">
        <f t="shared" si="7"/>
        <v>74.966974900924697</v>
      </c>
    </row>
    <row r="34" spans="1:17" s="112" customFormat="1" ht="12">
      <c r="A34" s="110"/>
      <c r="B34" s="110"/>
      <c r="C34" s="110"/>
      <c r="D34" s="115"/>
      <c r="E34" s="102" t="s">
        <v>552</v>
      </c>
      <c r="F34" s="28">
        <f t="shared" si="10"/>
        <v>355</v>
      </c>
      <c r="G34" s="24"/>
      <c r="H34" s="24">
        <v>355</v>
      </c>
      <c r="I34" s="29"/>
      <c r="J34" s="28">
        <f t="shared" si="9"/>
        <v>355</v>
      </c>
      <c r="K34" s="24"/>
      <c r="L34" s="24">
        <v>355</v>
      </c>
      <c r="M34" s="29"/>
      <c r="N34" s="106">
        <f t="shared" si="1"/>
        <v>100</v>
      </c>
      <c r="O34" s="24"/>
      <c r="P34" s="24">
        <f t="shared" si="11"/>
        <v>100</v>
      </c>
      <c r="Q34" s="24"/>
    </row>
    <row r="35" spans="1:17" s="112" customFormat="1" ht="12">
      <c r="A35" s="110"/>
      <c r="B35" s="110"/>
      <c r="C35" s="110"/>
      <c r="D35" s="115"/>
      <c r="E35" s="102" t="s">
        <v>331</v>
      </c>
      <c r="F35" s="28">
        <f t="shared" si="10"/>
        <v>1151</v>
      </c>
      <c r="G35" s="24"/>
      <c r="H35" s="24">
        <v>1151</v>
      </c>
      <c r="I35" s="29"/>
      <c r="J35" s="28">
        <f t="shared" si="9"/>
        <v>1151</v>
      </c>
      <c r="K35" s="24"/>
      <c r="L35" s="24">
        <v>1151</v>
      </c>
      <c r="M35" s="29"/>
      <c r="N35" s="106">
        <f t="shared" si="1"/>
        <v>100</v>
      </c>
      <c r="O35" s="24"/>
      <c r="P35" s="24">
        <f t="shared" si="11"/>
        <v>100</v>
      </c>
      <c r="Q35" s="24"/>
    </row>
    <row r="36" spans="1:17" s="112" customFormat="1" ht="12">
      <c r="A36" s="110"/>
      <c r="B36" s="110"/>
      <c r="C36" s="110"/>
      <c r="D36" s="115"/>
      <c r="E36" s="102" t="s">
        <v>332</v>
      </c>
      <c r="F36" s="28">
        <f t="shared" si="10"/>
        <v>914</v>
      </c>
      <c r="G36" s="24"/>
      <c r="H36" s="24">
        <v>914</v>
      </c>
      <c r="I36" s="29"/>
      <c r="J36" s="28">
        <f t="shared" si="9"/>
        <v>684.6</v>
      </c>
      <c r="K36" s="24"/>
      <c r="L36" s="24">
        <v>684.6</v>
      </c>
      <c r="M36" s="29"/>
      <c r="N36" s="106">
        <f t="shared" si="1"/>
        <v>74.901531728665205</v>
      </c>
      <c r="O36" s="24"/>
      <c r="P36" s="24">
        <f t="shared" si="11"/>
        <v>74.901531728665205</v>
      </c>
      <c r="Q36" s="24"/>
    </row>
    <row r="37" spans="1:17" s="112" customFormat="1" ht="12">
      <c r="A37" s="110"/>
      <c r="B37" s="110"/>
      <c r="C37" s="110"/>
      <c r="D37" s="115"/>
      <c r="E37" s="102" t="s">
        <v>636</v>
      </c>
      <c r="F37" s="28">
        <f t="shared" si="10"/>
        <v>20110.599999999999</v>
      </c>
      <c r="G37" s="24"/>
      <c r="H37" s="24">
        <v>20110.599999999999</v>
      </c>
      <c r="I37" s="29"/>
      <c r="J37" s="28">
        <f t="shared" si="9"/>
        <v>6163.7</v>
      </c>
      <c r="K37" s="24"/>
      <c r="L37" s="24">
        <v>6163.7</v>
      </c>
      <c r="M37" s="29"/>
      <c r="N37" s="106">
        <f t="shared" si="1"/>
        <v>30.649010969339553</v>
      </c>
      <c r="O37" s="24"/>
      <c r="P37" s="24">
        <f t="shared" si="11"/>
        <v>30.649010969339553</v>
      </c>
      <c r="Q37" s="24"/>
    </row>
    <row r="38" spans="1:17" s="112" customFormat="1" ht="12">
      <c r="A38" s="110"/>
      <c r="B38" s="110"/>
      <c r="C38" s="110"/>
      <c r="D38" s="115"/>
      <c r="E38" s="102" t="s">
        <v>637</v>
      </c>
      <c r="F38" s="28">
        <f t="shared" si="10"/>
        <v>9028.5</v>
      </c>
      <c r="G38" s="24"/>
      <c r="H38" s="24">
        <v>9028.5</v>
      </c>
      <c r="I38" s="29"/>
      <c r="J38" s="28">
        <f t="shared" si="9"/>
        <v>3817.5</v>
      </c>
      <c r="K38" s="24"/>
      <c r="L38" s="24">
        <v>3817.5</v>
      </c>
      <c r="M38" s="29"/>
      <c r="N38" s="106">
        <f t="shared" si="1"/>
        <v>42.282771224455892</v>
      </c>
      <c r="O38" s="24"/>
      <c r="P38" s="24">
        <f t="shared" si="11"/>
        <v>42.282771224455892</v>
      </c>
      <c r="Q38" s="24"/>
    </row>
    <row r="39" spans="1:17" s="112" customFormat="1" ht="12">
      <c r="A39" s="110"/>
      <c r="B39" s="110"/>
      <c r="C39" s="110"/>
      <c r="D39" s="115"/>
      <c r="E39" s="102" t="s">
        <v>638</v>
      </c>
      <c r="F39" s="28">
        <f t="shared" si="10"/>
        <v>1685.1</v>
      </c>
      <c r="G39" s="24"/>
      <c r="H39" s="24">
        <v>1685.1</v>
      </c>
      <c r="I39" s="29"/>
      <c r="J39" s="28">
        <f t="shared" si="9"/>
        <v>5.5</v>
      </c>
      <c r="K39" s="24"/>
      <c r="L39" s="24">
        <v>5.5</v>
      </c>
      <c r="M39" s="29"/>
      <c r="N39" s="106">
        <f t="shared" si="1"/>
        <v>0.32639012521512079</v>
      </c>
      <c r="O39" s="24"/>
      <c r="P39" s="24">
        <f t="shared" si="11"/>
        <v>0.32639012521512079</v>
      </c>
      <c r="Q39" s="24"/>
    </row>
    <row r="40" spans="1:17" s="112" customFormat="1" ht="12">
      <c r="A40" s="110"/>
      <c r="B40" s="110"/>
      <c r="C40" s="110"/>
      <c r="D40" s="115"/>
      <c r="E40" s="102" t="s">
        <v>333</v>
      </c>
      <c r="F40" s="28">
        <f>SUM(G40:I40)</f>
        <v>266202.09999999998</v>
      </c>
      <c r="G40" s="24"/>
      <c r="H40" s="24">
        <v>266202.09999999998</v>
      </c>
      <c r="I40" s="29"/>
      <c r="J40" s="28">
        <f>SUM(K40:M40)</f>
        <v>211027.1</v>
      </c>
      <c r="K40" s="24"/>
      <c r="L40" s="24">
        <v>211027.1</v>
      </c>
      <c r="M40" s="29"/>
      <c r="N40" s="106">
        <f t="shared" si="1"/>
        <v>79.273266439295568</v>
      </c>
      <c r="O40" s="24"/>
      <c r="P40" s="24">
        <f t="shared" si="11"/>
        <v>79.273266439295568</v>
      </c>
      <c r="Q40" s="24"/>
    </row>
    <row r="41" spans="1:17" s="112" customFormat="1" ht="12">
      <c r="A41" s="110"/>
      <c r="B41" s="110"/>
      <c r="C41" s="110"/>
      <c r="D41" s="115"/>
      <c r="E41" s="102" t="s">
        <v>334</v>
      </c>
      <c r="F41" s="28">
        <f t="shared" ref="F41:F54" si="12">SUM(G41:I41)</f>
        <v>12813.2</v>
      </c>
      <c r="G41" s="24"/>
      <c r="H41" s="24">
        <v>12813.2</v>
      </c>
      <c r="I41" s="29"/>
      <c r="J41" s="28">
        <f t="shared" ref="J41:J59" si="13">SUM(K41:M41)</f>
        <v>6208.3</v>
      </c>
      <c r="K41" s="24"/>
      <c r="L41" s="24">
        <v>6208.3</v>
      </c>
      <c r="M41" s="29"/>
      <c r="N41" s="106">
        <f t="shared" si="1"/>
        <v>48.452377235975398</v>
      </c>
      <c r="O41" s="24"/>
      <c r="P41" s="24">
        <f t="shared" si="11"/>
        <v>48.452377235975398</v>
      </c>
      <c r="Q41" s="24"/>
    </row>
    <row r="42" spans="1:17" s="112" customFormat="1" ht="12">
      <c r="A42" s="110"/>
      <c r="B42" s="110"/>
      <c r="C42" s="110"/>
      <c r="D42" s="115"/>
      <c r="E42" s="102" t="s">
        <v>335</v>
      </c>
      <c r="F42" s="28">
        <f t="shared" si="12"/>
        <v>175899.4</v>
      </c>
      <c r="G42" s="24"/>
      <c r="H42" s="24">
        <v>175899.4</v>
      </c>
      <c r="I42" s="29"/>
      <c r="J42" s="28">
        <f t="shared" si="13"/>
        <v>132123.4</v>
      </c>
      <c r="K42" s="24"/>
      <c r="L42" s="24">
        <v>132123.4</v>
      </c>
      <c r="M42" s="29"/>
      <c r="N42" s="106">
        <f t="shared" si="1"/>
        <v>75.113047571509625</v>
      </c>
      <c r="O42" s="24"/>
      <c r="P42" s="24">
        <f t="shared" si="11"/>
        <v>75.113047571509625</v>
      </c>
      <c r="Q42" s="24"/>
    </row>
    <row r="43" spans="1:17" s="112" customFormat="1" ht="12">
      <c r="A43" s="110"/>
      <c r="B43" s="110"/>
      <c r="C43" s="110"/>
      <c r="D43" s="115"/>
      <c r="E43" s="116" t="s">
        <v>336</v>
      </c>
      <c r="F43" s="28">
        <f t="shared" si="12"/>
        <v>4600.2</v>
      </c>
      <c r="G43" s="24"/>
      <c r="H43" s="24">
        <v>2775</v>
      </c>
      <c r="I43" s="29">
        <v>1825.2</v>
      </c>
      <c r="J43" s="28">
        <f t="shared" si="13"/>
        <v>2628.6</v>
      </c>
      <c r="K43" s="24"/>
      <c r="L43" s="24">
        <v>1314.3</v>
      </c>
      <c r="M43" s="29">
        <v>1314.3</v>
      </c>
      <c r="N43" s="106">
        <f t="shared" si="1"/>
        <v>57.140993869831746</v>
      </c>
      <c r="O43" s="24"/>
      <c r="P43" s="24">
        <f t="shared" si="11"/>
        <v>47.362162162162157</v>
      </c>
      <c r="Q43" s="24">
        <f t="shared" si="11"/>
        <v>72.008547008547012</v>
      </c>
    </row>
    <row r="44" spans="1:17" s="112" customFormat="1" ht="12">
      <c r="A44" s="110"/>
      <c r="B44" s="110"/>
      <c r="C44" s="110"/>
      <c r="D44" s="115"/>
      <c r="E44" s="116" t="s">
        <v>337</v>
      </c>
      <c r="F44" s="28">
        <f t="shared" si="12"/>
        <v>4026.9</v>
      </c>
      <c r="G44" s="24"/>
      <c r="H44" s="24">
        <v>2344.8000000000002</v>
      </c>
      <c r="I44" s="29">
        <v>1682.1</v>
      </c>
      <c r="J44" s="28">
        <f t="shared" si="13"/>
        <v>2388.6</v>
      </c>
      <c r="K44" s="24"/>
      <c r="L44" s="24">
        <v>1194.3</v>
      </c>
      <c r="M44" s="29">
        <v>1194.3</v>
      </c>
      <c r="N44" s="106">
        <f t="shared" si="1"/>
        <v>59.316099232660356</v>
      </c>
      <c r="O44" s="24"/>
      <c r="P44" s="24">
        <f t="shared" si="11"/>
        <v>50.933981576253828</v>
      </c>
      <c r="Q44" s="24">
        <f t="shared" si="11"/>
        <v>71.00053504547887</v>
      </c>
    </row>
    <row r="45" spans="1:17" s="112" customFormat="1" ht="12">
      <c r="A45" s="110"/>
      <c r="B45" s="110"/>
      <c r="C45" s="110"/>
      <c r="D45" s="115"/>
      <c r="E45" s="102" t="s">
        <v>338</v>
      </c>
      <c r="F45" s="28">
        <f t="shared" si="12"/>
        <v>100</v>
      </c>
      <c r="G45" s="24"/>
      <c r="H45" s="24">
        <v>100</v>
      </c>
      <c r="I45" s="29"/>
      <c r="J45" s="28">
        <f t="shared" si="13"/>
        <v>100</v>
      </c>
      <c r="K45" s="24"/>
      <c r="L45" s="24">
        <v>100</v>
      </c>
      <c r="M45" s="29"/>
      <c r="N45" s="106">
        <f t="shared" si="1"/>
        <v>100</v>
      </c>
      <c r="O45" s="24"/>
      <c r="P45" s="24">
        <f t="shared" si="11"/>
        <v>100</v>
      </c>
      <c r="Q45" s="24"/>
    </row>
    <row r="46" spans="1:17" s="112" customFormat="1" ht="12">
      <c r="A46" s="110"/>
      <c r="B46" s="110"/>
      <c r="C46" s="110"/>
      <c r="D46" s="115"/>
      <c r="E46" s="102" t="s">
        <v>178</v>
      </c>
      <c r="F46" s="28">
        <f t="shared" si="12"/>
        <v>900</v>
      </c>
      <c r="G46" s="24"/>
      <c r="H46" s="24">
        <v>900</v>
      </c>
      <c r="I46" s="29"/>
      <c r="J46" s="28">
        <f t="shared" si="13"/>
        <v>0</v>
      </c>
      <c r="K46" s="24"/>
      <c r="L46" s="24">
        <v>0</v>
      </c>
      <c r="M46" s="29"/>
      <c r="N46" s="106">
        <f t="shared" si="1"/>
        <v>0</v>
      </c>
      <c r="O46" s="24"/>
      <c r="P46" s="24">
        <f t="shared" si="11"/>
        <v>0</v>
      </c>
      <c r="Q46" s="24"/>
    </row>
    <row r="47" spans="1:17" s="112" customFormat="1" ht="12">
      <c r="A47" s="110"/>
      <c r="B47" s="110"/>
      <c r="C47" s="110"/>
      <c r="D47" s="115"/>
      <c r="E47" s="102" t="s">
        <v>180</v>
      </c>
      <c r="F47" s="28">
        <f t="shared" si="12"/>
        <v>9521.6999999999989</v>
      </c>
      <c r="G47" s="24">
        <v>9307.7999999999993</v>
      </c>
      <c r="H47" s="24">
        <v>189.9</v>
      </c>
      <c r="I47" s="29">
        <v>24</v>
      </c>
      <c r="J47" s="28">
        <f t="shared" si="13"/>
        <v>524.59999999999991</v>
      </c>
      <c r="K47" s="24">
        <v>512.79999999999995</v>
      </c>
      <c r="L47" s="24">
        <v>10.5</v>
      </c>
      <c r="M47" s="29">
        <v>1.3</v>
      </c>
      <c r="N47" s="106">
        <f t="shared" si="1"/>
        <v>5.509520358759465</v>
      </c>
      <c r="O47" s="24">
        <f t="shared" si="1"/>
        <v>5.5093577429682634</v>
      </c>
      <c r="P47" s="24">
        <f t="shared" si="11"/>
        <v>5.5292259083728279</v>
      </c>
      <c r="Q47" s="24">
        <f t="shared" si="11"/>
        <v>5.416666666666667</v>
      </c>
    </row>
    <row r="48" spans="1:17" s="112" customFormat="1" ht="12">
      <c r="A48" s="110"/>
      <c r="B48" s="110"/>
      <c r="C48" s="110"/>
      <c r="D48" s="115"/>
      <c r="E48" s="102" t="s">
        <v>181</v>
      </c>
      <c r="F48" s="28">
        <f t="shared" si="12"/>
        <v>1904.3999999999999</v>
      </c>
      <c r="G48" s="24">
        <v>1861.6</v>
      </c>
      <c r="H48" s="24">
        <v>38</v>
      </c>
      <c r="I48" s="29">
        <v>4.8</v>
      </c>
      <c r="J48" s="28">
        <f t="shared" si="13"/>
        <v>104.89999999999999</v>
      </c>
      <c r="K48" s="24">
        <v>102.5</v>
      </c>
      <c r="L48" s="24">
        <v>2.1</v>
      </c>
      <c r="M48" s="29">
        <v>0.3</v>
      </c>
      <c r="N48" s="106">
        <f t="shared" si="1"/>
        <v>5.5082965763495064</v>
      </c>
      <c r="O48" s="24">
        <f t="shared" si="1"/>
        <v>5.5060163300386762</v>
      </c>
      <c r="P48" s="24">
        <f t="shared" si="11"/>
        <v>5.526315789473685</v>
      </c>
      <c r="Q48" s="24">
        <f t="shared" si="11"/>
        <v>6.25</v>
      </c>
    </row>
    <row r="49" spans="1:17" s="112" customFormat="1" ht="12">
      <c r="A49" s="110"/>
      <c r="B49" s="110"/>
      <c r="C49" s="110"/>
      <c r="D49" s="115"/>
      <c r="E49" s="102" t="s">
        <v>183</v>
      </c>
      <c r="F49" s="28">
        <f t="shared" si="12"/>
        <v>11265.4</v>
      </c>
      <c r="G49" s="24">
        <v>11012.3</v>
      </c>
      <c r="H49" s="24">
        <v>224.7</v>
      </c>
      <c r="I49" s="29">
        <v>28.4</v>
      </c>
      <c r="J49" s="28">
        <f t="shared" si="13"/>
        <v>3206.7999999999997</v>
      </c>
      <c r="K49" s="24">
        <v>3134.7</v>
      </c>
      <c r="L49" s="24">
        <v>64</v>
      </c>
      <c r="M49" s="29">
        <v>8.1</v>
      </c>
      <c r="N49" s="106">
        <f t="shared" si="1"/>
        <v>28.465922204271482</v>
      </c>
      <c r="O49" s="24">
        <f t="shared" si="1"/>
        <v>28.465443186255367</v>
      </c>
      <c r="P49" s="24">
        <f t="shared" si="11"/>
        <v>28.48242100578549</v>
      </c>
      <c r="Q49" s="24">
        <f t="shared" si="11"/>
        <v>28.52112676056338</v>
      </c>
    </row>
    <row r="50" spans="1:17" s="112" customFormat="1" ht="15.75" customHeight="1">
      <c r="A50" s="110"/>
      <c r="B50" s="110"/>
      <c r="C50" s="110"/>
      <c r="D50" s="115"/>
      <c r="E50" s="102" t="s">
        <v>339</v>
      </c>
      <c r="F50" s="28">
        <f t="shared" si="12"/>
        <v>25388.7</v>
      </c>
      <c r="G50" s="24">
        <v>25388.7</v>
      </c>
      <c r="H50" s="24"/>
      <c r="I50" s="29"/>
      <c r="J50" s="28">
        <f t="shared" si="13"/>
        <v>18560</v>
      </c>
      <c r="K50" s="24">
        <v>18560</v>
      </c>
      <c r="L50" s="24"/>
      <c r="M50" s="29"/>
      <c r="N50" s="106">
        <f t="shared" si="1"/>
        <v>73.103388515363136</v>
      </c>
      <c r="O50" s="24">
        <f t="shared" si="1"/>
        <v>73.103388515363136</v>
      </c>
      <c r="P50" s="24"/>
      <c r="Q50" s="24"/>
    </row>
    <row r="51" spans="1:17" s="112" customFormat="1" ht="12">
      <c r="A51" s="110"/>
      <c r="B51" s="110"/>
      <c r="C51" s="110"/>
      <c r="D51" s="115"/>
      <c r="E51" s="102" t="s">
        <v>340</v>
      </c>
      <c r="F51" s="28">
        <f t="shared" si="12"/>
        <v>13827.5</v>
      </c>
      <c r="G51" s="24">
        <v>13827.5</v>
      </c>
      <c r="H51" s="24"/>
      <c r="I51" s="29"/>
      <c r="J51" s="28">
        <f t="shared" si="13"/>
        <v>10042</v>
      </c>
      <c r="K51" s="24">
        <v>10042</v>
      </c>
      <c r="L51" s="24"/>
      <c r="M51" s="29"/>
      <c r="N51" s="106">
        <f t="shared" si="1"/>
        <v>72.623395407702034</v>
      </c>
      <c r="O51" s="24">
        <f t="shared" si="1"/>
        <v>72.623395407702034</v>
      </c>
      <c r="P51" s="24"/>
      <c r="Q51" s="24"/>
    </row>
    <row r="52" spans="1:17" s="112" customFormat="1" ht="12">
      <c r="A52" s="110"/>
      <c r="B52" s="110"/>
      <c r="C52" s="110"/>
      <c r="D52" s="115"/>
      <c r="E52" s="102" t="s">
        <v>341</v>
      </c>
      <c r="F52" s="28">
        <f t="shared" si="12"/>
        <v>21434.6</v>
      </c>
      <c r="G52" s="24">
        <v>18191.7</v>
      </c>
      <c r="H52" s="24">
        <v>3210.3</v>
      </c>
      <c r="I52" s="29">
        <v>32.6</v>
      </c>
      <c r="J52" s="28">
        <f t="shared" si="13"/>
        <v>9968</v>
      </c>
      <c r="K52" s="24">
        <v>8460</v>
      </c>
      <c r="L52" s="24">
        <v>1492.9</v>
      </c>
      <c r="M52" s="29">
        <v>15.1</v>
      </c>
      <c r="N52" s="106">
        <f t="shared" si="1"/>
        <v>46.504250137627949</v>
      </c>
      <c r="O52" s="24">
        <f t="shared" si="1"/>
        <v>46.504724682135254</v>
      </c>
      <c r="P52" s="24">
        <f t="shared" si="1"/>
        <v>46.50344204591471</v>
      </c>
      <c r="Q52" s="24">
        <f t="shared" si="1"/>
        <v>46.319018404907972</v>
      </c>
    </row>
    <row r="53" spans="1:17" s="112" customFormat="1" ht="12">
      <c r="A53" s="110"/>
      <c r="B53" s="110"/>
      <c r="C53" s="110"/>
      <c r="D53" s="115"/>
      <c r="E53" s="102" t="s">
        <v>342</v>
      </c>
      <c r="F53" s="28">
        <f t="shared" si="12"/>
        <v>17912.900000000001</v>
      </c>
      <c r="G53" s="24">
        <v>15203.1</v>
      </c>
      <c r="H53" s="24">
        <v>2682.9</v>
      </c>
      <c r="I53" s="29">
        <v>26.9</v>
      </c>
      <c r="J53" s="28">
        <f t="shared" si="13"/>
        <v>8096.7999999999993</v>
      </c>
      <c r="K53" s="24">
        <v>6871.9</v>
      </c>
      <c r="L53" s="24">
        <v>1212.7</v>
      </c>
      <c r="M53" s="29">
        <v>12.2</v>
      </c>
      <c r="N53" s="106">
        <f t="shared" si="1"/>
        <v>45.200944570672526</v>
      </c>
      <c r="O53" s="24">
        <f t="shared" si="1"/>
        <v>45.200649867461237</v>
      </c>
      <c r="P53" s="24">
        <f t="shared" si="1"/>
        <v>45.201088374520111</v>
      </c>
      <c r="Q53" s="24">
        <f t="shared" si="1"/>
        <v>45.353159851301115</v>
      </c>
    </row>
    <row r="54" spans="1:17" s="112" customFormat="1" ht="12">
      <c r="A54" s="110"/>
      <c r="B54" s="110"/>
      <c r="C54" s="110"/>
      <c r="D54" s="115"/>
      <c r="E54" s="102" t="s">
        <v>343</v>
      </c>
      <c r="F54" s="28">
        <f t="shared" si="12"/>
        <v>1620.3999999999999</v>
      </c>
      <c r="G54" s="24">
        <v>1584</v>
      </c>
      <c r="H54" s="24">
        <v>32.299999999999997</v>
      </c>
      <c r="I54" s="29">
        <v>4.0999999999999996</v>
      </c>
      <c r="J54" s="28">
        <f t="shared" si="13"/>
        <v>1620.3999999999999</v>
      </c>
      <c r="K54" s="24">
        <v>1584</v>
      </c>
      <c r="L54" s="24">
        <v>32.299999999999997</v>
      </c>
      <c r="M54" s="29">
        <v>4.0999999999999996</v>
      </c>
      <c r="N54" s="106">
        <f t="shared" si="1"/>
        <v>100</v>
      </c>
      <c r="O54" s="24">
        <f t="shared" si="1"/>
        <v>100</v>
      </c>
      <c r="P54" s="24">
        <f t="shared" si="1"/>
        <v>100</v>
      </c>
      <c r="Q54" s="24">
        <f t="shared" si="1"/>
        <v>100</v>
      </c>
    </row>
    <row r="55" spans="1:17" s="112" customFormat="1" ht="12">
      <c r="A55" s="110"/>
      <c r="B55" s="110"/>
      <c r="C55" s="110"/>
      <c r="D55" s="115"/>
      <c r="E55" s="102" t="s">
        <v>184</v>
      </c>
      <c r="F55" s="28">
        <f t="shared" ref="F55:F59" si="14">SUM(G55:I55)</f>
        <v>15944.1</v>
      </c>
      <c r="G55" s="24"/>
      <c r="H55" s="24"/>
      <c r="I55" s="29">
        <v>15944.1</v>
      </c>
      <c r="J55" s="28">
        <f t="shared" si="13"/>
        <v>11297.9</v>
      </c>
      <c r="K55" s="24"/>
      <c r="L55" s="24"/>
      <c r="M55" s="29">
        <v>11297.9</v>
      </c>
      <c r="N55" s="106">
        <f t="shared" ref="N55:N80" si="15">J55/F55*100</f>
        <v>70.85944016909076</v>
      </c>
      <c r="O55" s="24"/>
      <c r="P55" s="24"/>
      <c r="Q55" s="24">
        <f t="shared" ref="Q55:Q80" si="16">M55/I55*100</f>
        <v>70.85944016909076</v>
      </c>
    </row>
    <row r="56" spans="1:17" s="112" customFormat="1" ht="12">
      <c r="A56" s="110"/>
      <c r="B56" s="110"/>
      <c r="C56" s="110"/>
      <c r="D56" s="115"/>
      <c r="E56" s="102" t="s">
        <v>185</v>
      </c>
      <c r="F56" s="28">
        <f t="shared" si="14"/>
        <v>992.1</v>
      </c>
      <c r="G56" s="24"/>
      <c r="H56" s="24"/>
      <c r="I56" s="29">
        <v>992.1</v>
      </c>
      <c r="J56" s="28">
        <f t="shared" si="13"/>
        <v>787.5</v>
      </c>
      <c r="K56" s="24"/>
      <c r="L56" s="24"/>
      <c r="M56" s="29">
        <v>787.5</v>
      </c>
      <c r="N56" s="106">
        <f t="shared" si="15"/>
        <v>79.377078923495617</v>
      </c>
      <c r="O56" s="24"/>
      <c r="P56" s="24"/>
      <c r="Q56" s="24">
        <f t="shared" si="16"/>
        <v>79.377078923495617</v>
      </c>
    </row>
    <row r="57" spans="1:17" s="112" customFormat="1" ht="12">
      <c r="A57" s="110"/>
      <c r="B57" s="110"/>
      <c r="C57" s="110"/>
      <c r="D57" s="115"/>
      <c r="E57" s="102" t="s">
        <v>186</v>
      </c>
      <c r="F57" s="28">
        <f t="shared" si="14"/>
        <v>283.10000000000002</v>
      </c>
      <c r="G57" s="24"/>
      <c r="H57" s="24"/>
      <c r="I57" s="29">
        <v>283.10000000000002</v>
      </c>
      <c r="J57" s="28">
        <f t="shared" si="13"/>
        <v>216.9</v>
      </c>
      <c r="K57" s="24"/>
      <c r="L57" s="24"/>
      <c r="M57" s="29">
        <v>216.9</v>
      </c>
      <c r="N57" s="106">
        <f t="shared" si="15"/>
        <v>76.616036736135641</v>
      </c>
      <c r="O57" s="24"/>
      <c r="P57" s="24"/>
      <c r="Q57" s="24">
        <f t="shared" si="16"/>
        <v>76.616036736135641</v>
      </c>
    </row>
    <row r="58" spans="1:17" s="112" customFormat="1" ht="12">
      <c r="A58" s="110"/>
      <c r="B58" s="110"/>
      <c r="C58" s="110"/>
      <c r="D58" s="115"/>
      <c r="E58" s="102" t="s">
        <v>639</v>
      </c>
      <c r="F58" s="28">
        <f t="shared" si="14"/>
        <v>517.20000000000005</v>
      </c>
      <c r="G58" s="24"/>
      <c r="H58" s="24">
        <v>517.20000000000005</v>
      </c>
      <c r="I58" s="29"/>
      <c r="J58" s="28">
        <f t="shared" si="13"/>
        <v>67.599999999999994</v>
      </c>
      <c r="K58" s="24"/>
      <c r="L58" s="24">
        <v>67.599999999999994</v>
      </c>
      <c r="M58" s="29"/>
      <c r="N58" s="106">
        <f t="shared" si="15"/>
        <v>13.070378963650423</v>
      </c>
      <c r="O58" s="24"/>
      <c r="P58" s="24">
        <f t="shared" ref="P55:P80" si="17">L58/H58*100</f>
        <v>13.070378963650423</v>
      </c>
      <c r="Q58" s="24"/>
    </row>
    <row r="59" spans="1:17" s="112" customFormat="1" ht="12">
      <c r="A59" s="110"/>
      <c r="B59" s="110"/>
      <c r="C59" s="110"/>
      <c r="D59" s="115"/>
      <c r="E59" s="102" t="s">
        <v>640</v>
      </c>
      <c r="F59" s="28">
        <f t="shared" si="14"/>
        <v>1.5</v>
      </c>
      <c r="G59" s="24"/>
      <c r="H59" s="24">
        <v>1.5</v>
      </c>
      <c r="I59" s="29"/>
      <c r="J59" s="28">
        <f t="shared" si="13"/>
        <v>0</v>
      </c>
      <c r="K59" s="24"/>
      <c r="L59" s="24">
        <v>0</v>
      </c>
      <c r="M59" s="29"/>
      <c r="N59" s="106">
        <f t="shared" si="15"/>
        <v>0</v>
      </c>
      <c r="O59" s="24"/>
      <c r="P59" s="24">
        <f t="shared" si="17"/>
        <v>0</v>
      </c>
      <c r="Q59" s="24"/>
    </row>
    <row r="60" spans="1:17" s="112" customFormat="1" ht="12">
      <c r="A60" s="110"/>
      <c r="B60" s="110"/>
      <c r="C60" s="110"/>
      <c r="D60" s="115"/>
      <c r="E60" s="117" t="s">
        <v>187</v>
      </c>
      <c r="F60" s="28">
        <f>SUM(G60:I60)</f>
        <v>1998.5</v>
      </c>
      <c r="G60" s="24">
        <v>1953.6</v>
      </c>
      <c r="H60" s="24">
        <v>39.9</v>
      </c>
      <c r="I60" s="29">
        <v>5</v>
      </c>
      <c r="J60" s="28">
        <f>SUM(K60:M60)</f>
        <v>1998.5</v>
      </c>
      <c r="K60" s="24">
        <v>1953.6</v>
      </c>
      <c r="L60" s="24">
        <v>39.9</v>
      </c>
      <c r="M60" s="29">
        <v>5</v>
      </c>
      <c r="N60" s="106">
        <f t="shared" si="15"/>
        <v>100</v>
      </c>
      <c r="O60" s="24">
        <f t="shared" ref="O55:O80" si="18">K60/G60*100</f>
        <v>100</v>
      </c>
      <c r="P60" s="24">
        <f t="shared" si="17"/>
        <v>100</v>
      </c>
      <c r="Q60" s="24">
        <f t="shared" si="16"/>
        <v>100</v>
      </c>
    </row>
    <row r="61" spans="1:17" s="112" customFormat="1" ht="12">
      <c r="A61" s="110"/>
      <c r="B61" s="110"/>
      <c r="C61" s="110"/>
      <c r="D61" s="115"/>
      <c r="E61" s="102" t="s">
        <v>188</v>
      </c>
      <c r="F61" s="28">
        <f>SUM(G61:I61)</f>
        <v>5477.9</v>
      </c>
      <c r="G61" s="24"/>
      <c r="H61" s="24"/>
      <c r="I61" s="29">
        <v>5477.9</v>
      </c>
      <c r="J61" s="28">
        <f>SUM(K61:M61)</f>
        <v>2994.2</v>
      </c>
      <c r="K61" s="24"/>
      <c r="L61" s="24"/>
      <c r="M61" s="29">
        <v>2994.2</v>
      </c>
      <c r="N61" s="106">
        <f t="shared" si="15"/>
        <v>54.659632340860554</v>
      </c>
      <c r="O61" s="24"/>
      <c r="P61" s="24"/>
      <c r="Q61" s="24">
        <f t="shared" si="16"/>
        <v>54.659632340860554</v>
      </c>
    </row>
    <row r="62" spans="1:17" s="112" customFormat="1" ht="12">
      <c r="A62" s="110"/>
      <c r="B62" s="110"/>
      <c r="C62" s="110"/>
      <c r="D62" s="115"/>
      <c r="E62" s="102" t="s">
        <v>189</v>
      </c>
      <c r="F62" s="28">
        <f t="shared" ref="F62:F73" si="19">SUM(G62:I62)</f>
        <v>4852.3999999999996</v>
      </c>
      <c r="G62" s="24"/>
      <c r="H62" s="24"/>
      <c r="I62" s="29">
        <v>4852.3999999999996</v>
      </c>
      <c r="J62" s="28">
        <f t="shared" ref="J62:J76" si="20">SUM(K62:M62)</f>
        <v>2244.9</v>
      </c>
      <c r="K62" s="24"/>
      <c r="L62" s="24"/>
      <c r="M62" s="29">
        <v>2244.9</v>
      </c>
      <c r="N62" s="106">
        <f t="shared" si="15"/>
        <v>46.263704558568961</v>
      </c>
      <c r="O62" s="24"/>
      <c r="P62" s="24"/>
      <c r="Q62" s="24">
        <f t="shared" si="16"/>
        <v>46.263704558568961</v>
      </c>
    </row>
    <row r="63" spans="1:17" s="112" customFormat="1" ht="12">
      <c r="A63" s="110"/>
      <c r="B63" s="110"/>
      <c r="C63" s="110"/>
      <c r="D63" s="115"/>
      <c r="E63" s="102" t="s">
        <v>190</v>
      </c>
      <c r="F63" s="28">
        <f t="shared" si="19"/>
        <v>512.1</v>
      </c>
      <c r="G63" s="24"/>
      <c r="H63" s="24"/>
      <c r="I63" s="29">
        <v>512.1</v>
      </c>
      <c r="J63" s="28">
        <f t="shared" si="20"/>
        <v>465.4</v>
      </c>
      <c r="K63" s="24"/>
      <c r="L63" s="24"/>
      <c r="M63" s="29">
        <v>465.4</v>
      </c>
      <c r="N63" s="106">
        <f t="shared" si="15"/>
        <v>90.880687365748869</v>
      </c>
      <c r="O63" s="24"/>
      <c r="P63" s="24"/>
      <c r="Q63" s="24">
        <f t="shared" si="16"/>
        <v>90.880687365748869</v>
      </c>
    </row>
    <row r="64" spans="1:17" s="112" customFormat="1" ht="12">
      <c r="A64" s="110"/>
      <c r="B64" s="110"/>
      <c r="C64" s="110"/>
      <c r="D64" s="115"/>
      <c r="E64" s="102" t="s">
        <v>641</v>
      </c>
      <c r="F64" s="28">
        <f t="shared" si="19"/>
        <v>0.5</v>
      </c>
      <c r="G64" s="24"/>
      <c r="H64" s="24">
        <v>0.5</v>
      </c>
      <c r="I64" s="29"/>
      <c r="J64" s="28">
        <f t="shared" si="20"/>
        <v>0</v>
      </c>
      <c r="K64" s="24"/>
      <c r="L64" s="24">
        <v>0</v>
      </c>
      <c r="M64" s="29"/>
      <c r="N64" s="106">
        <f t="shared" si="15"/>
        <v>0</v>
      </c>
      <c r="O64" s="24"/>
      <c r="P64" s="24">
        <f t="shared" si="17"/>
        <v>0</v>
      </c>
      <c r="Q64" s="24"/>
    </row>
    <row r="65" spans="1:17" s="112" customFormat="1" ht="12">
      <c r="A65" s="110"/>
      <c r="B65" s="110"/>
      <c r="C65" s="110"/>
      <c r="D65" s="115"/>
      <c r="E65" s="102" t="s">
        <v>344</v>
      </c>
      <c r="F65" s="28">
        <f t="shared" si="19"/>
        <v>270</v>
      </c>
      <c r="G65" s="24"/>
      <c r="H65" s="24"/>
      <c r="I65" s="29">
        <v>270</v>
      </c>
      <c r="J65" s="28">
        <f t="shared" si="20"/>
        <v>226</v>
      </c>
      <c r="K65" s="24"/>
      <c r="L65" s="24"/>
      <c r="M65" s="29">
        <v>226</v>
      </c>
      <c r="N65" s="106">
        <f t="shared" si="15"/>
        <v>83.703703703703695</v>
      </c>
      <c r="O65" s="24"/>
      <c r="P65" s="24"/>
      <c r="Q65" s="24">
        <f t="shared" si="16"/>
        <v>83.703703703703695</v>
      </c>
    </row>
    <row r="66" spans="1:17" s="112" customFormat="1" ht="12">
      <c r="A66" s="110"/>
      <c r="B66" s="110"/>
      <c r="C66" s="110"/>
      <c r="D66" s="115"/>
      <c r="E66" s="102" t="s">
        <v>345</v>
      </c>
      <c r="F66" s="28">
        <f t="shared" si="19"/>
        <v>250</v>
      </c>
      <c r="G66" s="24"/>
      <c r="H66" s="24"/>
      <c r="I66" s="29">
        <v>250</v>
      </c>
      <c r="J66" s="28">
        <f t="shared" si="20"/>
        <v>0</v>
      </c>
      <c r="K66" s="24"/>
      <c r="L66" s="24"/>
      <c r="M66" s="29">
        <v>0</v>
      </c>
      <c r="N66" s="106">
        <f t="shared" si="15"/>
        <v>0</v>
      </c>
      <c r="O66" s="24"/>
      <c r="P66" s="24"/>
      <c r="Q66" s="24">
        <f t="shared" si="16"/>
        <v>0</v>
      </c>
    </row>
    <row r="67" spans="1:17" s="112" customFormat="1" ht="12">
      <c r="A67" s="110"/>
      <c r="B67" s="110"/>
      <c r="C67" s="110"/>
      <c r="D67" s="115"/>
      <c r="E67" s="102" t="s">
        <v>563</v>
      </c>
      <c r="F67" s="28">
        <f t="shared" si="19"/>
        <v>2049.6999999999998</v>
      </c>
      <c r="G67" s="24"/>
      <c r="H67" s="24">
        <v>1736.6</v>
      </c>
      <c r="I67" s="29">
        <v>313.10000000000002</v>
      </c>
      <c r="J67" s="28">
        <f t="shared" si="20"/>
        <v>1736.6</v>
      </c>
      <c r="K67" s="24"/>
      <c r="L67" s="24">
        <v>1736.6</v>
      </c>
      <c r="M67" s="29">
        <v>0</v>
      </c>
      <c r="N67" s="106">
        <f t="shared" si="15"/>
        <v>84.724593843001415</v>
      </c>
      <c r="O67" s="24"/>
      <c r="P67" s="24">
        <f t="shared" si="17"/>
        <v>100</v>
      </c>
      <c r="Q67" s="24">
        <f t="shared" si="16"/>
        <v>0</v>
      </c>
    </row>
    <row r="68" spans="1:17" s="112" customFormat="1" ht="12">
      <c r="A68" s="110"/>
      <c r="B68" s="110"/>
      <c r="C68" s="110"/>
      <c r="D68" s="115"/>
      <c r="E68" s="102" t="s">
        <v>564</v>
      </c>
      <c r="F68" s="28">
        <f t="shared" si="19"/>
        <v>1607.8</v>
      </c>
      <c r="G68" s="24"/>
      <c r="H68" s="24">
        <v>1307.8</v>
      </c>
      <c r="I68" s="29">
        <v>300</v>
      </c>
      <c r="J68" s="28">
        <f t="shared" si="20"/>
        <v>1307.8</v>
      </c>
      <c r="K68" s="24"/>
      <c r="L68" s="24">
        <v>1307.8</v>
      </c>
      <c r="M68" s="29">
        <v>0</v>
      </c>
      <c r="N68" s="106">
        <f t="shared" si="15"/>
        <v>81.340962806319197</v>
      </c>
      <c r="O68" s="24"/>
      <c r="P68" s="24">
        <f t="shared" si="17"/>
        <v>100</v>
      </c>
      <c r="Q68" s="24">
        <f t="shared" si="16"/>
        <v>0</v>
      </c>
    </row>
    <row r="69" spans="1:17" s="112" customFormat="1" ht="12">
      <c r="A69" s="110"/>
      <c r="B69" s="110"/>
      <c r="C69" s="110"/>
      <c r="D69" s="115"/>
      <c r="E69" s="116" t="s">
        <v>553</v>
      </c>
      <c r="F69" s="28">
        <f t="shared" si="19"/>
        <v>5211.3</v>
      </c>
      <c r="G69" s="24"/>
      <c r="H69" s="24">
        <v>4800</v>
      </c>
      <c r="I69" s="29">
        <v>411.3</v>
      </c>
      <c r="J69" s="28">
        <f t="shared" si="20"/>
        <v>1818.2</v>
      </c>
      <c r="K69" s="24"/>
      <c r="L69" s="24">
        <v>1818.2</v>
      </c>
      <c r="M69" s="29">
        <v>0</v>
      </c>
      <c r="N69" s="106">
        <f t="shared" si="15"/>
        <v>34.889566902692223</v>
      </c>
      <c r="O69" s="24"/>
      <c r="P69" s="24">
        <f t="shared" si="17"/>
        <v>37.87916666666667</v>
      </c>
      <c r="Q69" s="24">
        <f t="shared" si="16"/>
        <v>0</v>
      </c>
    </row>
    <row r="70" spans="1:17" s="112" customFormat="1" ht="12">
      <c r="A70" s="110"/>
      <c r="B70" s="110"/>
      <c r="C70" s="110"/>
      <c r="D70" s="115"/>
      <c r="E70" s="102" t="s">
        <v>346</v>
      </c>
      <c r="F70" s="28">
        <f t="shared" si="19"/>
        <v>0</v>
      </c>
      <c r="G70" s="24"/>
      <c r="H70" s="24">
        <v>0</v>
      </c>
      <c r="I70" s="29"/>
      <c r="J70" s="28">
        <f t="shared" si="20"/>
        <v>0</v>
      </c>
      <c r="K70" s="24"/>
      <c r="L70" s="24">
        <v>0</v>
      </c>
      <c r="M70" s="29"/>
      <c r="N70" s="106"/>
      <c r="O70" s="24"/>
      <c r="P70" s="24"/>
      <c r="Q70" s="24"/>
    </row>
    <row r="71" spans="1:17" s="112" customFormat="1" ht="12">
      <c r="A71" s="110"/>
      <c r="B71" s="110"/>
      <c r="C71" s="110"/>
      <c r="D71" s="115"/>
      <c r="E71" s="102" t="s">
        <v>554</v>
      </c>
      <c r="F71" s="28">
        <f t="shared" si="19"/>
        <v>699.3</v>
      </c>
      <c r="G71" s="24"/>
      <c r="H71" s="24">
        <v>699.3</v>
      </c>
      <c r="I71" s="29"/>
      <c r="J71" s="28">
        <f t="shared" si="20"/>
        <v>449.5</v>
      </c>
      <c r="K71" s="24"/>
      <c r="L71" s="24">
        <v>449.5</v>
      </c>
      <c r="M71" s="29"/>
      <c r="N71" s="106">
        <f t="shared" si="15"/>
        <v>64.278564278564289</v>
      </c>
      <c r="O71" s="24"/>
      <c r="P71" s="24">
        <f t="shared" si="17"/>
        <v>64.278564278564289</v>
      </c>
      <c r="Q71" s="24"/>
    </row>
    <row r="72" spans="1:17" s="112" customFormat="1" ht="12">
      <c r="A72" s="110"/>
      <c r="B72" s="110"/>
      <c r="C72" s="110"/>
      <c r="D72" s="115"/>
      <c r="E72" s="102" t="s">
        <v>347</v>
      </c>
      <c r="F72" s="28">
        <f t="shared" si="19"/>
        <v>2860.3</v>
      </c>
      <c r="G72" s="24"/>
      <c r="H72" s="24"/>
      <c r="I72" s="29">
        <v>2860.3</v>
      </c>
      <c r="J72" s="28">
        <f t="shared" si="20"/>
        <v>1880</v>
      </c>
      <c r="K72" s="24"/>
      <c r="L72" s="24"/>
      <c r="M72" s="29">
        <v>1880</v>
      </c>
      <c r="N72" s="106">
        <f t="shared" si="15"/>
        <v>65.727371254763483</v>
      </c>
      <c r="O72" s="24"/>
      <c r="P72" s="24"/>
      <c r="Q72" s="24">
        <f t="shared" si="16"/>
        <v>65.727371254763483</v>
      </c>
    </row>
    <row r="73" spans="1:17" s="112" customFormat="1" ht="12">
      <c r="A73" s="110"/>
      <c r="B73" s="110"/>
      <c r="C73" s="110"/>
      <c r="D73" s="115"/>
      <c r="E73" s="102" t="s">
        <v>348</v>
      </c>
      <c r="F73" s="28">
        <f t="shared" si="19"/>
        <v>21446.3</v>
      </c>
      <c r="G73" s="24"/>
      <c r="H73" s="24"/>
      <c r="I73" s="29">
        <v>21446.3</v>
      </c>
      <c r="J73" s="28">
        <f t="shared" si="20"/>
        <v>17942.900000000001</v>
      </c>
      <c r="K73" s="24"/>
      <c r="L73" s="24"/>
      <c r="M73" s="29">
        <v>17942.900000000001</v>
      </c>
      <c r="N73" s="106">
        <f t="shared" si="15"/>
        <v>83.664315056676458</v>
      </c>
      <c r="O73" s="24"/>
      <c r="P73" s="24"/>
      <c r="Q73" s="24">
        <f t="shared" si="16"/>
        <v>83.664315056676458</v>
      </c>
    </row>
    <row r="74" spans="1:17" s="112" customFormat="1" ht="12">
      <c r="A74" s="110"/>
      <c r="B74" s="110"/>
      <c r="C74" s="110"/>
      <c r="D74" s="115"/>
      <c r="E74" s="102" t="s">
        <v>349</v>
      </c>
      <c r="F74" s="28">
        <f t="shared" ref="F74:F76" si="21">SUM(G74:I74)</f>
        <v>6496.6</v>
      </c>
      <c r="G74" s="24"/>
      <c r="H74" s="24"/>
      <c r="I74" s="29">
        <v>6496.6</v>
      </c>
      <c r="J74" s="28">
        <f t="shared" si="20"/>
        <v>3903.2</v>
      </c>
      <c r="K74" s="24"/>
      <c r="L74" s="24"/>
      <c r="M74" s="29">
        <v>3903.2</v>
      </c>
      <c r="N74" s="106">
        <f t="shared" si="15"/>
        <v>60.08065757473139</v>
      </c>
      <c r="O74" s="24"/>
      <c r="P74" s="24"/>
      <c r="Q74" s="24">
        <f t="shared" si="16"/>
        <v>60.08065757473139</v>
      </c>
    </row>
    <row r="75" spans="1:17" s="112" customFormat="1" ht="12">
      <c r="A75" s="110"/>
      <c r="B75" s="110"/>
      <c r="C75" s="110"/>
      <c r="D75" s="115"/>
      <c r="E75" s="102" t="s">
        <v>350</v>
      </c>
      <c r="F75" s="28">
        <f t="shared" si="21"/>
        <v>71.2</v>
      </c>
      <c r="G75" s="24"/>
      <c r="H75" s="24"/>
      <c r="I75" s="29">
        <v>71.2</v>
      </c>
      <c r="J75" s="28">
        <f t="shared" si="20"/>
        <v>70.5</v>
      </c>
      <c r="K75" s="24"/>
      <c r="L75" s="24"/>
      <c r="M75" s="29">
        <v>70.5</v>
      </c>
      <c r="N75" s="106">
        <f t="shared" si="15"/>
        <v>99.016853932584269</v>
      </c>
      <c r="O75" s="24"/>
      <c r="P75" s="24"/>
      <c r="Q75" s="24">
        <f t="shared" si="16"/>
        <v>99.016853932584269</v>
      </c>
    </row>
    <row r="76" spans="1:17" s="112" customFormat="1" ht="12">
      <c r="A76" s="110"/>
      <c r="B76" s="110"/>
      <c r="C76" s="110"/>
      <c r="D76" s="115"/>
      <c r="E76" s="102" t="s">
        <v>642</v>
      </c>
      <c r="F76" s="28">
        <f t="shared" si="21"/>
        <v>30.5</v>
      </c>
      <c r="G76" s="24"/>
      <c r="H76" s="24">
        <v>30.5</v>
      </c>
      <c r="I76" s="29"/>
      <c r="J76" s="28">
        <f t="shared" si="20"/>
        <v>5.3</v>
      </c>
      <c r="K76" s="24"/>
      <c r="L76" s="24">
        <v>5.3</v>
      </c>
      <c r="M76" s="29"/>
      <c r="N76" s="106">
        <f t="shared" si="15"/>
        <v>17.377049180327869</v>
      </c>
      <c r="O76" s="24"/>
      <c r="P76" s="24">
        <f t="shared" si="17"/>
        <v>17.377049180327869</v>
      </c>
      <c r="Q76" s="24"/>
    </row>
    <row r="77" spans="1:17" s="112" customFormat="1" ht="12">
      <c r="A77" s="110"/>
      <c r="B77" s="110"/>
      <c r="C77" s="110"/>
      <c r="D77" s="115"/>
      <c r="E77" s="102" t="s">
        <v>351</v>
      </c>
      <c r="F77" s="28">
        <f>SUM(G77:I77)</f>
        <v>1998.2</v>
      </c>
      <c r="G77" s="24"/>
      <c r="H77" s="24">
        <v>1998.2</v>
      </c>
      <c r="I77" s="29"/>
      <c r="J77" s="28">
        <f>SUM(K77:M77)</f>
        <v>1840.8</v>
      </c>
      <c r="K77" s="24"/>
      <c r="L77" s="24">
        <v>1840.8</v>
      </c>
      <c r="M77" s="29"/>
      <c r="N77" s="106">
        <f t="shared" si="15"/>
        <v>92.122910619557601</v>
      </c>
      <c r="O77" s="24"/>
      <c r="P77" s="24">
        <f t="shared" si="17"/>
        <v>92.122910619557601</v>
      </c>
      <c r="Q77" s="24"/>
    </row>
    <row r="78" spans="1:17" s="112" customFormat="1" ht="12">
      <c r="A78" s="110"/>
      <c r="B78" s="110"/>
      <c r="C78" s="110"/>
      <c r="D78" s="115"/>
      <c r="E78" s="102" t="s">
        <v>352</v>
      </c>
      <c r="F78" s="28">
        <f>SUM(G78:I78)</f>
        <v>334.8</v>
      </c>
      <c r="G78" s="24"/>
      <c r="H78" s="24">
        <v>334.8</v>
      </c>
      <c r="I78" s="29"/>
      <c r="J78" s="28">
        <f>SUM(K78:M78)</f>
        <v>191.4</v>
      </c>
      <c r="K78" s="24"/>
      <c r="L78" s="24">
        <v>191.4</v>
      </c>
      <c r="M78" s="29"/>
      <c r="N78" s="106">
        <f t="shared" si="15"/>
        <v>57.168458781362006</v>
      </c>
      <c r="O78" s="24"/>
      <c r="P78" s="24">
        <f t="shared" si="17"/>
        <v>57.168458781362006</v>
      </c>
      <c r="Q78" s="24"/>
    </row>
    <row r="79" spans="1:17" s="112" customFormat="1" ht="12">
      <c r="A79" s="110"/>
      <c r="B79" s="110"/>
      <c r="C79" s="110"/>
      <c r="D79" s="115"/>
      <c r="E79" s="102" t="s">
        <v>353</v>
      </c>
      <c r="F79" s="28">
        <f t="shared" ref="F79:F81" si="22">SUM(G79:I79)</f>
        <v>592.5</v>
      </c>
      <c r="G79" s="24">
        <v>592.5</v>
      </c>
      <c r="H79" s="24"/>
      <c r="I79" s="29"/>
      <c r="J79" s="28">
        <f t="shared" ref="J79:J81" si="23">SUM(K79:M79)</f>
        <v>469</v>
      </c>
      <c r="K79" s="24">
        <v>469</v>
      </c>
      <c r="L79" s="24"/>
      <c r="M79" s="29"/>
      <c r="N79" s="106">
        <f t="shared" si="15"/>
        <v>79.156118143459921</v>
      </c>
      <c r="O79" s="24">
        <f t="shared" si="18"/>
        <v>79.156118143459921</v>
      </c>
      <c r="P79" s="24"/>
      <c r="Q79" s="24"/>
    </row>
    <row r="80" spans="1:17" s="112" customFormat="1" ht="12">
      <c r="A80" s="110"/>
      <c r="B80" s="110"/>
      <c r="C80" s="110"/>
      <c r="D80" s="115"/>
      <c r="E80" s="102" t="s">
        <v>354</v>
      </c>
      <c r="F80" s="28">
        <f t="shared" si="22"/>
        <v>4560.5</v>
      </c>
      <c r="G80" s="24"/>
      <c r="H80" s="24">
        <v>4560.5</v>
      </c>
      <c r="I80" s="29"/>
      <c r="J80" s="28">
        <f t="shared" si="23"/>
        <v>3545.1</v>
      </c>
      <c r="K80" s="24"/>
      <c r="L80" s="24">
        <v>3545.1</v>
      </c>
      <c r="M80" s="29"/>
      <c r="N80" s="106">
        <f t="shared" si="15"/>
        <v>77.734897489310384</v>
      </c>
      <c r="O80" s="24"/>
      <c r="P80" s="24">
        <f t="shared" si="17"/>
        <v>77.734897489310384</v>
      </c>
      <c r="Q80" s="24"/>
    </row>
    <row r="81" spans="1:17" s="112" customFormat="1" ht="12">
      <c r="A81" s="110"/>
      <c r="B81" s="110"/>
      <c r="C81" s="110"/>
      <c r="D81" s="115"/>
      <c r="E81" s="102" t="s">
        <v>355</v>
      </c>
      <c r="F81" s="28">
        <f t="shared" si="22"/>
        <v>3748.7</v>
      </c>
      <c r="G81" s="24"/>
      <c r="H81" s="24">
        <v>3748.7</v>
      </c>
      <c r="I81" s="29"/>
      <c r="J81" s="28">
        <f t="shared" si="23"/>
        <v>3612.1</v>
      </c>
      <c r="K81" s="24"/>
      <c r="L81" s="24">
        <v>3612.1</v>
      </c>
      <c r="M81" s="29"/>
      <c r="N81" s="106">
        <f t="shared" si="1"/>
        <v>96.35607010430283</v>
      </c>
      <c r="O81" s="106"/>
      <c r="P81" s="106">
        <f t="shared" ref="P78:P81" si="24">L81/H81*100</f>
        <v>96.35607010430283</v>
      </c>
      <c r="Q81" s="106"/>
    </row>
    <row r="82" spans="1:17" s="112" customFormat="1" ht="12">
      <c r="A82" s="110"/>
      <c r="B82" s="110"/>
      <c r="C82" s="110"/>
      <c r="D82" s="115"/>
      <c r="E82" s="102" t="s">
        <v>356</v>
      </c>
      <c r="F82" s="28">
        <f>SUM(G82:I82)</f>
        <v>14203</v>
      </c>
      <c r="G82" s="24"/>
      <c r="H82" s="24">
        <v>14203</v>
      </c>
      <c r="I82" s="29"/>
      <c r="J82" s="28">
        <f>SUM(K82:M82)</f>
        <v>9120.4</v>
      </c>
      <c r="K82" s="24"/>
      <c r="L82" s="24">
        <v>9120.4</v>
      </c>
      <c r="M82" s="29"/>
      <c r="N82" s="106">
        <f t="shared" si="1"/>
        <v>64.214602548757298</v>
      </c>
      <c r="O82" s="24"/>
      <c r="P82" s="24">
        <f t="shared" ref="P82:Q88" si="25">L82/H82*100</f>
        <v>64.214602548757298</v>
      </c>
      <c r="Q82" s="24"/>
    </row>
    <row r="83" spans="1:17" s="112" customFormat="1" ht="59.25" customHeight="1">
      <c r="A83" s="118" t="s">
        <v>17</v>
      </c>
      <c r="B83" s="118" t="s">
        <v>62</v>
      </c>
      <c r="C83" s="118" t="s">
        <v>63</v>
      </c>
      <c r="D83" s="113" t="s">
        <v>15</v>
      </c>
      <c r="E83" s="116"/>
      <c r="F83" s="28">
        <f t="shared" ref="F83:M83" si="26">F84</f>
        <v>347962.5</v>
      </c>
      <c r="G83" s="24"/>
      <c r="H83" s="24">
        <f t="shared" si="26"/>
        <v>202433.1</v>
      </c>
      <c r="I83" s="29">
        <f t="shared" si="26"/>
        <v>145529.40000000002</v>
      </c>
      <c r="J83" s="28">
        <f t="shared" si="26"/>
        <v>288210.40000000008</v>
      </c>
      <c r="K83" s="24"/>
      <c r="L83" s="24">
        <f t="shared" si="26"/>
        <v>168223.80000000005</v>
      </c>
      <c r="M83" s="29">
        <f t="shared" si="26"/>
        <v>119986.6</v>
      </c>
      <c r="N83" s="106">
        <f t="shared" ref="N83:Q177" si="27">J83/F83*100</f>
        <v>82.828005891439474</v>
      </c>
      <c r="O83" s="24"/>
      <c r="P83" s="24">
        <f t="shared" si="25"/>
        <v>83.100935568343331</v>
      </c>
      <c r="Q83" s="24">
        <f t="shared" si="25"/>
        <v>82.448357514014333</v>
      </c>
    </row>
    <row r="84" spans="1:17" s="112" customFormat="1" ht="89.25" customHeight="1">
      <c r="A84" s="118"/>
      <c r="B84" s="118"/>
      <c r="C84" s="118"/>
      <c r="D84" s="115" t="s">
        <v>175</v>
      </c>
      <c r="E84" s="116"/>
      <c r="F84" s="28">
        <f>SUM(F85:F99)</f>
        <v>347962.5</v>
      </c>
      <c r="G84" s="24"/>
      <c r="H84" s="24">
        <f t="shared" ref="G84:L84" si="28">SUM(H85:H99)</f>
        <v>202433.1</v>
      </c>
      <c r="I84" s="29">
        <f t="shared" si="28"/>
        <v>145529.40000000002</v>
      </c>
      <c r="J84" s="28">
        <f t="shared" si="28"/>
        <v>288210.40000000008</v>
      </c>
      <c r="K84" s="24"/>
      <c r="L84" s="24">
        <f t="shared" si="28"/>
        <v>168223.80000000005</v>
      </c>
      <c r="M84" s="29">
        <f>SUM(M85:M99)</f>
        <v>119986.6</v>
      </c>
      <c r="N84" s="106">
        <f t="shared" si="27"/>
        <v>82.828005891439474</v>
      </c>
      <c r="O84" s="24"/>
      <c r="P84" s="24">
        <f t="shared" si="25"/>
        <v>83.100935568343331</v>
      </c>
      <c r="Q84" s="24">
        <f t="shared" si="25"/>
        <v>82.448357514014333</v>
      </c>
    </row>
    <row r="85" spans="1:17" s="112" customFormat="1" ht="16.5" customHeight="1">
      <c r="A85" s="118"/>
      <c r="B85" s="118"/>
      <c r="C85" s="118"/>
      <c r="D85" s="113"/>
      <c r="E85" s="102" t="s">
        <v>315</v>
      </c>
      <c r="F85" s="28">
        <f>SUM(G85:I85)</f>
        <v>56972.4</v>
      </c>
      <c r="G85" s="24"/>
      <c r="H85" s="24"/>
      <c r="I85" s="29">
        <v>56972.4</v>
      </c>
      <c r="J85" s="28">
        <f>SUM(K85:M85)</f>
        <v>47489.4</v>
      </c>
      <c r="K85" s="24"/>
      <c r="L85" s="24"/>
      <c r="M85" s="29">
        <v>47489.4</v>
      </c>
      <c r="N85" s="106">
        <f t="shared" si="27"/>
        <v>83.355098258103922</v>
      </c>
      <c r="O85" s="24"/>
      <c r="P85" s="24"/>
      <c r="Q85" s="24">
        <f t="shared" si="25"/>
        <v>83.355098258103922</v>
      </c>
    </row>
    <row r="86" spans="1:17" s="112" customFormat="1" ht="16.5" customHeight="1">
      <c r="A86" s="118"/>
      <c r="B86" s="118"/>
      <c r="C86" s="118"/>
      <c r="D86" s="113"/>
      <c r="E86" s="102" t="s">
        <v>316</v>
      </c>
      <c r="F86" s="28">
        <f t="shared" ref="F86:F88" si="29">SUM(G86:I86)</f>
        <v>73820.2</v>
      </c>
      <c r="G86" s="24"/>
      <c r="H86" s="24"/>
      <c r="I86" s="29">
        <v>73820.2</v>
      </c>
      <c r="J86" s="28">
        <f t="shared" ref="J86:J96" si="30">SUM(K86:M86)</f>
        <v>60885.599999999999</v>
      </c>
      <c r="K86" s="24"/>
      <c r="L86" s="24"/>
      <c r="M86" s="29">
        <v>60885.599999999999</v>
      </c>
      <c r="N86" s="106">
        <f t="shared" si="27"/>
        <v>82.478237663945634</v>
      </c>
      <c r="O86" s="24"/>
      <c r="P86" s="24"/>
      <c r="Q86" s="24">
        <f t="shared" si="25"/>
        <v>82.478237663945634</v>
      </c>
    </row>
    <row r="87" spans="1:17" s="112" customFormat="1" ht="16.5" customHeight="1">
      <c r="A87" s="118"/>
      <c r="B87" s="118"/>
      <c r="C87" s="118"/>
      <c r="D87" s="113"/>
      <c r="E87" s="102" t="s">
        <v>317</v>
      </c>
      <c r="F87" s="28">
        <f t="shared" si="29"/>
        <v>10100.6</v>
      </c>
      <c r="G87" s="24"/>
      <c r="H87" s="24"/>
      <c r="I87" s="29">
        <v>10100.6</v>
      </c>
      <c r="J87" s="28">
        <f t="shared" si="30"/>
        <v>7197.3</v>
      </c>
      <c r="K87" s="24"/>
      <c r="L87" s="24"/>
      <c r="M87" s="29">
        <v>7197.3</v>
      </c>
      <c r="N87" s="106">
        <f t="shared" si="27"/>
        <v>71.256163000217811</v>
      </c>
      <c r="O87" s="24"/>
      <c r="P87" s="24"/>
      <c r="Q87" s="24">
        <f t="shared" si="25"/>
        <v>71.256163000217811</v>
      </c>
    </row>
    <row r="88" spans="1:17" s="112" customFormat="1" ht="16.5" customHeight="1">
      <c r="A88" s="118"/>
      <c r="B88" s="118"/>
      <c r="C88" s="118"/>
      <c r="D88" s="113"/>
      <c r="E88" s="102" t="s">
        <v>318</v>
      </c>
      <c r="F88" s="28">
        <f t="shared" si="29"/>
        <v>4426.2</v>
      </c>
      <c r="G88" s="24"/>
      <c r="H88" s="24"/>
      <c r="I88" s="29">
        <v>4426.2</v>
      </c>
      <c r="J88" s="28">
        <f t="shared" si="30"/>
        <v>4414.3</v>
      </c>
      <c r="K88" s="24"/>
      <c r="L88" s="24"/>
      <c r="M88" s="29">
        <v>4414.3</v>
      </c>
      <c r="N88" s="106">
        <f t="shared" si="27"/>
        <v>99.731146355790528</v>
      </c>
      <c r="O88" s="24"/>
      <c r="P88" s="24"/>
      <c r="Q88" s="24">
        <f t="shared" si="25"/>
        <v>99.731146355790528</v>
      </c>
    </row>
    <row r="89" spans="1:17" s="112" customFormat="1" ht="12">
      <c r="A89" s="118"/>
      <c r="B89" s="118"/>
      <c r="C89" s="118"/>
      <c r="D89" s="115"/>
      <c r="E89" s="102" t="s">
        <v>319</v>
      </c>
      <c r="F89" s="28">
        <f t="shared" ref="F89:F94" si="31">SUM(G89:I89)</f>
        <v>1737</v>
      </c>
      <c r="G89" s="24"/>
      <c r="H89" s="24">
        <v>1737</v>
      </c>
      <c r="I89" s="29"/>
      <c r="J89" s="28">
        <f t="shared" si="30"/>
        <v>1087</v>
      </c>
      <c r="K89" s="24"/>
      <c r="L89" s="24">
        <v>1087</v>
      </c>
      <c r="M89" s="29"/>
      <c r="N89" s="106">
        <f t="shared" si="27"/>
        <v>62.579159470351172</v>
      </c>
      <c r="O89" s="24"/>
      <c r="P89" s="24">
        <f t="shared" ref="P89:Q101" si="32">L89/H89*100</f>
        <v>62.579159470351172</v>
      </c>
      <c r="Q89" s="24"/>
    </row>
    <row r="90" spans="1:17" s="112" customFormat="1" ht="12">
      <c r="A90" s="118"/>
      <c r="B90" s="118"/>
      <c r="C90" s="118"/>
      <c r="D90" s="115"/>
      <c r="E90" s="102" t="s">
        <v>643</v>
      </c>
      <c r="F90" s="28">
        <f t="shared" si="31"/>
        <v>12917.5</v>
      </c>
      <c r="G90" s="24"/>
      <c r="H90" s="24">
        <v>12917.5</v>
      </c>
      <c r="I90" s="29"/>
      <c r="J90" s="28">
        <f t="shared" si="30"/>
        <v>6044.8</v>
      </c>
      <c r="K90" s="24"/>
      <c r="L90" s="24">
        <v>6044.8</v>
      </c>
      <c r="M90" s="29"/>
      <c r="N90" s="106">
        <f t="shared" si="27"/>
        <v>46.795432552738539</v>
      </c>
      <c r="O90" s="24"/>
      <c r="P90" s="24">
        <f t="shared" si="32"/>
        <v>46.795432552738539</v>
      </c>
      <c r="Q90" s="24"/>
    </row>
    <row r="91" spans="1:17" s="112" customFormat="1" ht="12">
      <c r="A91" s="118"/>
      <c r="B91" s="118"/>
      <c r="C91" s="118"/>
      <c r="D91" s="115"/>
      <c r="E91" s="102" t="s">
        <v>644</v>
      </c>
      <c r="F91" s="28">
        <f t="shared" si="31"/>
        <v>1114.5999999999999</v>
      </c>
      <c r="G91" s="24"/>
      <c r="H91" s="24">
        <v>1114.5999999999999</v>
      </c>
      <c r="I91" s="29"/>
      <c r="J91" s="28">
        <f t="shared" si="30"/>
        <v>271.7</v>
      </c>
      <c r="K91" s="24"/>
      <c r="L91" s="24">
        <v>271.7</v>
      </c>
      <c r="M91" s="29"/>
      <c r="N91" s="106">
        <f t="shared" si="27"/>
        <v>24.37645792212453</v>
      </c>
      <c r="O91" s="24"/>
      <c r="P91" s="24">
        <f t="shared" si="32"/>
        <v>24.37645792212453</v>
      </c>
      <c r="Q91" s="24"/>
    </row>
    <row r="92" spans="1:17" s="112" customFormat="1" ht="12">
      <c r="A92" s="118"/>
      <c r="B92" s="118"/>
      <c r="C92" s="118"/>
      <c r="D92" s="115"/>
      <c r="E92" s="102" t="s">
        <v>645</v>
      </c>
      <c r="F92" s="28">
        <f t="shared" si="31"/>
        <v>1080</v>
      </c>
      <c r="G92" s="24"/>
      <c r="H92" s="24">
        <v>1080</v>
      </c>
      <c r="I92" s="29"/>
      <c r="J92" s="28">
        <f t="shared" si="30"/>
        <v>73.5</v>
      </c>
      <c r="K92" s="24"/>
      <c r="L92" s="24">
        <v>73.5</v>
      </c>
      <c r="M92" s="29"/>
      <c r="N92" s="106">
        <f t="shared" si="27"/>
        <v>6.8055555555555554</v>
      </c>
      <c r="O92" s="24"/>
      <c r="P92" s="24">
        <f t="shared" si="32"/>
        <v>6.8055555555555554</v>
      </c>
      <c r="Q92" s="24"/>
    </row>
    <row r="93" spans="1:17" s="112" customFormat="1" ht="12">
      <c r="A93" s="118"/>
      <c r="B93" s="118"/>
      <c r="C93" s="118"/>
      <c r="D93" s="115"/>
      <c r="E93" s="102" t="s">
        <v>646</v>
      </c>
      <c r="F93" s="28">
        <f t="shared" si="31"/>
        <v>420</v>
      </c>
      <c r="G93" s="24"/>
      <c r="H93" s="24">
        <v>210</v>
      </c>
      <c r="I93" s="29">
        <v>210</v>
      </c>
      <c r="J93" s="28">
        <f t="shared" si="30"/>
        <v>0</v>
      </c>
      <c r="K93" s="24"/>
      <c r="L93" s="24">
        <v>0</v>
      </c>
      <c r="M93" s="29">
        <v>0</v>
      </c>
      <c r="N93" s="106">
        <f t="shared" si="27"/>
        <v>0</v>
      </c>
      <c r="O93" s="24"/>
      <c r="P93" s="24">
        <f t="shared" si="32"/>
        <v>0</v>
      </c>
      <c r="Q93" s="24">
        <f t="shared" si="32"/>
        <v>0</v>
      </c>
    </row>
    <row r="94" spans="1:17" s="112" customFormat="1" ht="12">
      <c r="A94" s="118"/>
      <c r="B94" s="118"/>
      <c r="C94" s="118"/>
      <c r="D94" s="115"/>
      <c r="E94" s="102" t="s">
        <v>320</v>
      </c>
      <c r="F94" s="28">
        <f t="shared" si="31"/>
        <v>161634.79999999999</v>
      </c>
      <c r="G94" s="24"/>
      <c r="H94" s="24">
        <v>161634.79999999999</v>
      </c>
      <c r="I94" s="29"/>
      <c r="J94" s="28">
        <f t="shared" si="30"/>
        <v>143031.20000000001</v>
      </c>
      <c r="K94" s="24"/>
      <c r="L94" s="24">
        <v>143031.20000000001</v>
      </c>
      <c r="M94" s="29"/>
      <c r="N94" s="106">
        <f t="shared" si="27"/>
        <v>88.490349850403518</v>
      </c>
      <c r="O94" s="24"/>
      <c r="P94" s="24">
        <f t="shared" si="32"/>
        <v>88.490349850403518</v>
      </c>
      <c r="Q94" s="24"/>
    </row>
    <row r="95" spans="1:17" s="112" customFormat="1" ht="12">
      <c r="A95" s="118"/>
      <c r="B95" s="118"/>
      <c r="C95" s="118"/>
      <c r="D95" s="115"/>
      <c r="E95" s="102" t="s">
        <v>321</v>
      </c>
      <c r="F95" s="28">
        <f t="shared" ref="F95:F96" si="33">SUM(G95:I95)</f>
        <v>2168.6</v>
      </c>
      <c r="G95" s="24"/>
      <c r="H95" s="24">
        <v>2168.6</v>
      </c>
      <c r="I95" s="29"/>
      <c r="J95" s="28">
        <f t="shared" si="30"/>
        <v>589.20000000000005</v>
      </c>
      <c r="K95" s="24"/>
      <c r="L95" s="24">
        <v>589.20000000000005</v>
      </c>
      <c r="M95" s="29"/>
      <c r="N95" s="106">
        <f t="shared" si="27"/>
        <v>27.169602508530854</v>
      </c>
      <c r="O95" s="24"/>
      <c r="P95" s="24">
        <f t="shared" si="32"/>
        <v>27.169602508530854</v>
      </c>
      <c r="Q95" s="24"/>
    </row>
    <row r="96" spans="1:17" s="112" customFormat="1" ht="12">
      <c r="A96" s="118"/>
      <c r="B96" s="118"/>
      <c r="C96" s="118"/>
      <c r="D96" s="115"/>
      <c r="E96" s="102" t="s">
        <v>322</v>
      </c>
      <c r="F96" s="28">
        <f t="shared" si="33"/>
        <v>20104.599999999999</v>
      </c>
      <c r="G96" s="24"/>
      <c r="H96" s="24">
        <v>20104.599999999999</v>
      </c>
      <c r="I96" s="29"/>
      <c r="J96" s="28">
        <f t="shared" si="30"/>
        <v>16364.2</v>
      </c>
      <c r="K96" s="24"/>
      <c r="L96" s="24">
        <v>16364.2</v>
      </c>
      <c r="M96" s="29"/>
      <c r="N96" s="106">
        <f t="shared" si="27"/>
        <v>81.395302567571619</v>
      </c>
      <c r="O96" s="24"/>
      <c r="P96" s="24">
        <f t="shared" si="32"/>
        <v>81.395302567571619</v>
      </c>
      <c r="Q96" s="24"/>
    </row>
    <row r="97" spans="1:17" s="112" customFormat="1" ht="12">
      <c r="A97" s="118"/>
      <c r="B97" s="118"/>
      <c r="C97" s="118"/>
      <c r="D97" s="115"/>
      <c r="E97" s="102" t="s">
        <v>323</v>
      </c>
      <c r="F97" s="28">
        <f>SUM(G97:I97)</f>
        <v>1000</v>
      </c>
      <c r="G97" s="24"/>
      <c r="H97" s="24">
        <v>1000</v>
      </c>
      <c r="I97" s="29"/>
      <c r="J97" s="28">
        <f>SUM(K97:M97)</f>
        <v>590.20000000000005</v>
      </c>
      <c r="K97" s="24"/>
      <c r="L97" s="24">
        <v>590.20000000000005</v>
      </c>
      <c r="M97" s="29"/>
      <c r="N97" s="106">
        <f t="shared" si="27"/>
        <v>59.02</v>
      </c>
      <c r="O97" s="24"/>
      <c r="P97" s="24">
        <f t="shared" si="32"/>
        <v>59.02</v>
      </c>
      <c r="Q97" s="24"/>
    </row>
    <row r="98" spans="1:17" s="112" customFormat="1" ht="12">
      <c r="A98" s="118"/>
      <c r="B98" s="118"/>
      <c r="C98" s="118"/>
      <c r="D98" s="115"/>
      <c r="E98" s="102" t="s">
        <v>324</v>
      </c>
      <c r="F98" s="28">
        <f>SUM(G98:I98)</f>
        <v>216</v>
      </c>
      <c r="G98" s="24"/>
      <c r="H98" s="24">
        <v>216</v>
      </c>
      <c r="I98" s="29"/>
      <c r="J98" s="28">
        <f>SUM(K98:M98)</f>
        <v>45.4</v>
      </c>
      <c r="K98" s="24"/>
      <c r="L98" s="24">
        <v>45.4</v>
      </c>
      <c r="M98" s="29"/>
      <c r="N98" s="106">
        <f t="shared" si="27"/>
        <v>21.018518518518515</v>
      </c>
      <c r="O98" s="24"/>
      <c r="P98" s="24">
        <f t="shared" si="32"/>
        <v>21.018518518518515</v>
      </c>
      <c r="Q98" s="24"/>
    </row>
    <row r="99" spans="1:17" s="112" customFormat="1" ht="12">
      <c r="A99" s="118"/>
      <c r="B99" s="118"/>
      <c r="C99" s="118"/>
      <c r="D99" s="115"/>
      <c r="E99" s="102" t="s">
        <v>176</v>
      </c>
      <c r="F99" s="28">
        <f>SUM(G99:I99)</f>
        <v>250</v>
      </c>
      <c r="G99" s="24"/>
      <c r="H99" s="24">
        <v>250</v>
      </c>
      <c r="I99" s="29"/>
      <c r="J99" s="28">
        <f>SUM(K99:M99)</f>
        <v>126.6</v>
      </c>
      <c r="K99" s="24"/>
      <c r="L99" s="24">
        <v>126.6</v>
      </c>
      <c r="M99" s="29"/>
      <c r="N99" s="106">
        <f t="shared" si="27"/>
        <v>50.639999999999993</v>
      </c>
      <c r="O99" s="24"/>
      <c r="P99" s="24">
        <f t="shared" si="32"/>
        <v>50.639999999999993</v>
      </c>
      <c r="Q99" s="24"/>
    </row>
    <row r="100" spans="1:17" s="112" customFormat="1" ht="29.25" customHeight="1">
      <c r="A100" s="118" t="s">
        <v>302</v>
      </c>
      <c r="B100" s="118" t="s">
        <v>65</v>
      </c>
      <c r="C100" s="118" t="s">
        <v>174</v>
      </c>
      <c r="D100" s="113" t="s">
        <v>15</v>
      </c>
      <c r="E100" s="116"/>
      <c r="F100" s="28">
        <f>F101</f>
        <v>162588.50000000003</v>
      </c>
      <c r="G100" s="24"/>
      <c r="H100" s="24">
        <f t="shared" ref="H100:M100" si="34">H101</f>
        <v>17059.099999999999</v>
      </c>
      <c r="I100" s="29">
        <f t="shared" si="34"/>
        <v>145529.40000000002</v>
      </c>
      <c r="J100" s="28">
        <f t="shared" si="34"/>
        <v>127463.6</v>
      </c>
      <c r="K100" s="24"/>
      <c r="L100" s="24">
        <f t="shared" si="34"/>
        <v>7477</v>
      </c>
      <c r="M100" s="29">
        <f t="shared" si="34"/>
        <v>119986.6</v>
      </c>
      <c r="N100" s="106">
        <f t="shared" si="27"/>
        <v>78.396442552825064</v>
      </c>
      <c r="O100" s="24"/>
      <c r="P100" s="24">
        <f t="shared" si="32"/>
        <v>43.829979307231923</v>
      </c>
      <c r="Q100" s="24">
        <f t="shared" si="27"/>
        <v>82.448357514014333</v>
      </c>
    </row>
    <row r="101" spans="1:17" s="112" customFormat="1" ht="99" customHeight="1">
      <c r="A101" s="118"/>
      <c r="B101" s="118"/>
      <c r="C101" s="118"/>
      <c r="D101" s="115" t="s">
        <v>175</v>
      </c>
      <c r="E101" s="116"/>
      <c r="F101" s="28">
        <f>SUM(F102:F110)</f>
        <v>162588.50000000003</v>
      </c>
      <c r="G101" s="24"/>
      <c r="H101" s="24">
        <f t="shared" ref="H101" si="35">SUM(H102:H110)</f>
        <v>17059.099999999999</v>
      </c>
      <c r="I101" s="29">
        <f>SUM(I102:I110)</f>
        <v>145529.40000000002</v>
      </c>
      <c r="J101" s="28">
        <f>SUM(J102:J110)</f>
        <v>127463.6</v>
      </c>
      <c r="K101" s="24"/>
      <c r="L101" s="24">
        <f t="shared" ref="L101:M101" si="36">SUM(L102:L110)</f>
        <v>7477</v>
      </c>
      <c r="M101" s="29">
        <f t="shared" si="36"/>
        <v>119986.6</v>
      </c>
      <c r="N101" s="106">
        <f t="shared" si="27"/>
        <v>78.396442552825064</v>
      </c>
      <c r="O101" s="24"/>
      <c r="P101" s="24">
        <f t="shared" si="32"/>
        <v>43.829979307231923</v>
      </c>
      <c r="Q101" s="24">
        <f t="shared" si="27"/>
        <v>82.448357514014333</v>
      </c>
    </row>
    <row r="102" spans="1:17" s="112" customFormat="1" ht="16.5" customHeight="1">
      <c r="A102" s="118"/>
      <c r="B102" s="118"/>
      <c r="C102" s="118"/>
      <c r="D102" s="113"/>
      <c r="E102" s="102" t="s">
        <v>315</v>
      </c>
      <c r="F102" s="28">
        <f>SUM(G102:I102)</f>
        <v>56972.4</v>
      </c>
      <c r="G102" s="24"/>
      <c r="H102" s="24"/>
      <c r="I102" s="29">
        <v>56972.4</v>
      </c>
      <c r="J102" s="28">
        <f>SUM(K102:M102)</f>
        <v>47489.4</v>
      </c>
      <c r="K102" s="24"/>
      <c r="L102" s="24"/>
      <c r="M102" s="29">
        <v>47489.4</v>
      </c>
      <c r="N102" s="106">
        <f t="shared" si="27"/>
        <v>83.355098258103922</v>
      </c>
      <c r="O102" s="24"/>
      <c r="P102" s="24"/>
      <c r="Q102" s="24">
        <f t="shared" si="27"/>
        <v>83.355098258103922</v>
      </c>
    </row>
    <row r="103" spans="1:17" s="112" customFormat="1" ht="16.5" customHeight="1">
      <c r="A103" s="118"/>
      <c r="B103" s="118"/>
      <c r="C103" s="118"/>
      <c r="D103" s="113"/>
      <c r="E103" s="102" t="s">
        <v>316</v>
      </c>
      <c r="F103" s="28">
        <f t="shared" ref="F103:F105" si="37">SUM(G103:I103)</f>
        <v>73820.2</v>
      </c>
      <c r="G103" s="24"/>
      <c r="H103" s="24"/>
      <c r="I103" s="29">
        <v>73820.2</v>
      </c>
      <c r="J103" s="28">
        <f t="shared" ref="J103:J105" si="38">SUM(K103:M103)</f>
        <v>60885.599999999999</v>
      </c>
      <c r="K103" s="24"/>
      <c r="L103" s="24"/>
      <c r="M103" s="29">
        <v>60885.599999999999</v>
      </c>
      <c r="N103" s="106">
        <f t="shared" si="27"/>
        <v>82.478237663945634</v>
      </c>
      <c r="O103" s="24"/>
      <c r="P103" s="24"/>
      <c r="Q103" s="24">
        <f t="shared" si="27"/>
        <v>82.478237663945634</v>
      </c>
    </row>
    <row r="104" spans="1:17" s="112" customFormat="1" ht="16.5" customHeight="1">
      <c r="A104" s="118"/>
      <c r="B104" s="118"/>
      <c r="C104" s="118"/>
      <c r="D104" s="113"/>
      <c r="E104" s="102" t="s">
        <v>317</v>
      </c>
      <c r="F104" s="28">
        <f t="shared" si="37"/>
        <v>10100.6</v>
      </c>
      <c r="G104" s="24"/>
      <c r="H104" s="24"/>
      <c r="I104" s="29">
        <v>10100.6</v>
      </c>
      <c r="J104" s="28">
        <f t="shared" si="38"/>
        <v>7197.3</v>
      </c>
      <c r="K104" s="24"/>
      <c r="L104" s="24"/>
      <c r="M104" s="29">
        <v>7197.3</v>
      </c>
      <c r="N104" s="106">
        <f t="shared" si="27"/>
        <v>71.256163000217811</v>
      </c>
      <c r="O104" s="24"/>
      <c r="P104" s="24"/>
      <c r="Q104" s="24">
        <f t="shared" si="27"/>
        <v>71.256163000217811</v>
      </c>
    </row>
    <row r="105" spans="1:17" s="112" customFormat="1" ht="16.5" customHeight="1">
      <c r="A105" s="118"/>
      <c r="B105" s="118"/>
      <c r="C105" s="118"/>
      <c r="D105" s="113"/>
      <c r="E105" s="102" t="s">
        <v>318</v>
      </c>
      <c r="F105" s="28">
        <f t="shared" si="37"/>
        <v>4426.2</v>
      </c>
      <c r="G105" s="24"/>
      <c r="H105" s="24"/>
      <c r="I105" s="29">
        <v>4426.2</v>
      </c>
      <c r="J105" s="28">
        <f t="shared" si="38"/>
        <v>4414.3</v>
      </c>
      <c r="K105" s="24"/>
      <c r="L105" s="24"/>
      <c r="M105" s="29">
        <v>4414.3</v>
      </c>
      <c r="N105" s="106">
        <f t="shared" si="27"/>
        <v>99.731146355790528</v>
      </c>
      <c r="O105" s="24"/>
      <c r="P105" s="24"/>
      <c r="Q105" s="24">
        <f t="shared" si="27"/>
        <v>99.731146355790528</v>
      </c>
    </row>
    <row r="106" spans="1:17" s="112" customFormat="1" ht="12">
      <c r="A106" s="118"/>
      <c r="B106" s="118"/>
      <c r="C106" s="118"/>
      <c r="D106" s="115"/>
      <c r="E106" s="102" t="s">
        <v>319</v>
      </c>
      <c r="F106" s="28">
        <f>SUM(G106:I106)</f>
        <v>1737</v>
      </c>
      <c r="G106" s="24"/>
      <c r="H106" s="24">
        <v>1737</v>
      </c>
      <c r="I106" s="29"/>
      <c r="J106" s="28">
        <f>SUM(K106:M106)</f>
        <v>1087</v>
      </c>
      <c r="K106" s="24"/>
      <c r="L106" s="24">
        <v>1087</v>
      </c>
      <c r="M106" s="29"/>
      <c r="N106" s="106">
        <f t="shared" si="27"/>
        <v>62.579159470351172</v>
      </c>
      <c r="O106" s="24"/>
      <c r="P106" s="24">
        <f t="shared" ref="P106:P110" si="39">L106/H106*100</f>
        <v>62.579159470351172</v>
      </c>
      <c r="Q106" s="24"/>
    </row>
    <row r="107" spans="1:17" s="112" customFormat="1" ht="12">
      <c r="A107" s="118"/>
      <c r="B107" s="118"/>
      <c r="C107" s="118"/>
      <c r="D107" s="115"/>
      <c r="E107" s="102" t="s">
        <v>643</v>
      </c>
      <c r="F107" s="28">
        <f>SUM(G107:I107)</f>
        <v>12917.5</v>
      </c>
      <c r="G107" s="24"/>
      <c r="H107" s="24">
        <v>12917.5</v>
      </c>
      <c r="I107" s="29"/>
      <c r="J107" s="28">
        <f>SUM(K107:M107)</f>
        <v>6044.8</v>
      </c>
      <c r="K107" s="24"/>
      <c r="L107" s="24">
        <v>6044.8</v>
      </c>
      <c r="M107" s="29"/>
      <c r="N107" s="106">
        <f t="shared" si="27"/>
        <v>46.795432552738539</v>
      </c>
      <c r="O107" s="24"/>
      <c r="P107" s="24">
        <f t="shared" si="39"/>
        <v>46.795432552738539</v>
      </c>
      <c r="Q107" s="24"/>
    </row>
    <row r="108" spans="1:17" s="112" customFormat="1" ht="12">
      <c r="A108" s="118"/>
      <c r="B108" s="118"/>
      <c r="C108" s="118"/>
      <c r="D108" s="115"/>
      <c r="E108" s="102" t="s">
        <v>644</v>
      </c>
      <c r="F108" s="28">
        <f>SUM(G108:I108)</f>
        <v>1114.5999999999999</v>
      </c>
      <c r="G108" s="24"/>
      <c r="H108" s="24">
        <v>1114.5999999999999</v>
      </c>
      <c r="I108" s="29"/>
      <c r="J108" s="28">
        <f>SUM(K108:M108)</f>
        <v>271.7</v>
      </c>
      <c r="K108" s="24"/>
      <c r="L108" s="24">
        <v>271.7</v>
      </c>
      <c r="M108" s="29"/>
      <c r="N108" s="106">
        <f t="shared" si="27"/>
        <v>24.37645792212453</v>
      </c>
      <c r="O108" s="24"/>
      <c r="P108" s="24">
        <f t="shared" si="39"/>
        <v>24.37645792212453</v>
      </c>
      <c r="Q108" s="24"/>
    </row>
    <row r="109" spans="1:17" s="112" customFormat="1" ht="12">
      <c r="A109" s="118"/>
      <c r="B109" s="118"/>
      <c r="C109" s="118"/>
      <c r="D109" s="115"/>
      <c r="E109" s="102" t="s">
        <v>645</v>
      </c>
      <c r="F109" s="28">
        <f>SUM(G109:I109)</f>
        <v>1080</v>
      </c>
      <c r="G109" s="24"/>
      <c r="H109" s="24">
        <v>1080</v>
      </c>
      <c r="I109" s="29"/>
      <c r="J109" s="28">
        <f>SUM(K109:M109)</f>
        <v>73.5</v>
      </c>
      <c r="K109" s="24"/>
      <c r="L109" s="24">
        <v>73.5</v>
      </c>
      <c r="M109" s="29"/>
      <c r="N109" s="106">
        <f t="shared" si="27"/>
        <v>6.8055555555555554</v>
      </c>
      <c r="O109" s="24"/>
      <c r="P109" s="24">
        <f t="shared" si="39"/>
        <v>6.8055555555555554</v>
      </c>
      <c r="Q109" s="24"/>
    </row>
    <row r="110" spans="1:17" s="112" customFormat="1" ht="12">
      <c r="A110" s="118"/>
      <c r="B110" s="118"/>
      <c r="C110" s="118"/>
      <c r="D110" s="115"/>
      <c r="E110" s="102" t="s">
        <v>646</v>
      </c>
      <c r="F110" s="28">
        <f>SUM(G110:I110)</f>
        <v>420</v>
      </c>
      <c r="G110" s="24"/>
      <c r="H110" s="24">
        <v>210</v>
      </c>
      <c r="I110" s="29">
        <v>210</v>
      </c>
      <c r="J110" s="28">
        <f>SUM(K110:M110)</f>
        <v>0</v>
      </c>
      <c r="K110" s="24"/>
      <c r="L110" s="24">
        <v>0</v>
      </c>
      <c r="M110" s="29">
        <v>0</v>
      </c>
      <c r="N110" s="106">
        <f t="shared" si="27"/>
        <v>0</v>
      </c>
      <c r="O110" s="24"/>
      <c r="P110" s="24">
        <f t="shared" si="39"/>
        <v>0</v>
      </c>
      <c r="Q110" s="24"/>
    </row>
    <row r="111" spans="1:17" s="112" customFormat="1" ht="56.25" customHeight="1">
      <c r="A111" s="118" t="s">
        <v>357</v>
      </c>
      <c r="B111" s="118" t="s">
        <v>66</v>
      </c>
      <c r="C111" s="118" t="s">
        <v>67</v>
      </c>
      <c r="D111" s="113" t="s">
        <v>15</v>
      </c>
      <c r="E111" s="116"/>
      <c r="F111" s="28">
        <f>F112</f>
        <v>183908</v>
      </c>
      <c r="G111" s="24"/>
      <c r="H111" s="24">
        <f t="shared" ref="G111:K111" si="40">H112</f>
        <v>183908</v>
      </c>
      <c r="I111" s="29"/>
      <c r="J111" s="28">
        <f t="shared" si="40"/>
        <v>159984.60000000003</v>
      </c>
      <c r="K111" s="24"/>
      <c r="L111" s="24">
        <f>L112</f>
        <v>159984.60000000003</v>
      </c>
      <c r="M111" s="29"/>
      <c r="N111" s="106">
        <f t="shared" si="27"/>
        <v>86.991647997912011</v>
      </c>
      <c r="O111" s="24"/>
      <c r="P111" s="24">
        <f t="shared" si="27"/>
        <v>86.991647997912011</v>
      </c>
      <c r="Q111" s="24"/>
    </row>
    <row r="112" spans="1:17" s="112" customFormat="1" ht="96">
      <c r="A112" s="118"/>
      <c r="B112" s="118"/>
      <c r="C112" s="118"/>
      <c r="D112" s="115" t="s">
        <v>175</v>
      </c>
      <c r="E112" s="116"/>
      <c r="F112" s="28">
        <f>F113+F114+F115</f>
        <v>183908</v>
      </c>
      <c r="G112" s="24"/>
      <c r="H112" s="24">
        <f t="shared" ref="G112:K112" si="41">H113+H114+H115</f>
        <v>183908</v>
      </c>
      <c r="I112" s="29"/>
      <c r="J112" s="28">
        <f t="shared" si="41"/>
        <v>159984.60000000003</v>
      </c>
      <c r="K112" s="24"/>
      <c r="L112" s="24">
        <f>L113+L114+L115</f>
        <v>159984.60000000003</v>
      </c>
      <c r="M112" s="29"/>
      <c r="N112" s="106">
        <f t="shared" si="27"/>
        <v>86.991647997912011</v>
      </c>
      <c r="O112" s="24"/>
      <c r="P112" s="24">
        <f t="shared" si="27"/>
        <v>86.991647997912011</v>
      </c>
      <c r="Q112" s="24"/>
    </row>
    <row r="113" spans="1:17" s="112" customFormat="1" ht="12">
      <c r="A113" s="118"/>
      <c r="B113" s="118"/>
      <c r="C113" s="118"/>
      <c r="D113" s="115"/>
      <c r="E113" s="102" t="s">
        <v>320</v>
      </c>
      <c r="F113" s="28">
        <f>SUM(G113:I113)</f>
        <v>161634.79999999999</v>
      </c>
      <c r="G113" s="24"/>
      <c r="H113" s="24">
        <v>161634.79999999999</v>
      </c>
      <c r="I113" s="29"/>
      <c r="J113" s="28">
        <f>SUM(K113:M113)</f>
        <v>143031.20000000001</v>
      </c>
      <c r="K113" s="24"/>
      <c r="L113" s="24">
        <v>143031.20000000001</v>
      </c>
      <c r="M113" s="29"/>
      <c r="N113" s="106">
        <f t="shared" si="27"/>
        <v>88.490349850403518</v>
      </c>
      <c r="O113" s="24"/>
      <c r="P113" s="24">
        <f t="shared" si="27"/>
        <v>88.490349850403518</v>
      </c>
      <c r="Q113" s="24"/>
    </row>
    <row r="114" spans="1:17" s="112" customFormat="1" ht="12">
      <c r="A114" s="118"/>
      <c r="B114" s="118"/>
      <c r="C114" s="118"/>
      <c r="D114" s="115"/>
      <c r="E114" s="102" t="s">
        <v>321</v>
      </c>
      <c r="F114" s="28">
        <f t="shared" ref="F114:F115" si="42">SUM(G114:I114)</f>
        <v>2168.6</v>
      </c>
      <c r="G114" s="24"/>
      <c r="H114" s="24">
        <v>2168.6</v>
      </c>
      <c r="I114" s="29"/>
      <c r="J114" s="28">
        <f t="shared" ref="J114:J115" si="43">SUM(K114:M114)</f>
        <v>589.20000000000005</v>
      </c>
      <c r="K114" s="24"/>
      <c r="L114" s="24">
        <v>589.20000000000005</v>
      </c>
      <c r="M114" s="29"/>
      <c r="N114" s="106">
        <f t="shared" si="27"/>
        <v>27.169602508530854</v>
      </c>
      <c r="O114" s="24"/>
      <c r="P114" s="24">
        <f t="shared" si="27"/>
        <v>27.169602508530854</v>
      </c>
      <c r="Q114" s="24"/>
    </row>
    <row r="115" spans="1:17" s="112" customFormat="1" ht="12">
      <c r="A115" s="118"/>
      <c r="B115" s="118"/>
      <c r="C115" s="118"/>
      <c r="D115" s="115"/>
      <c r="E115" s="102" t="s">
        <v>322</v>
      </c>
      <c r="F115" s="28">
        <f t="shared" si="42"/>
        <v>20104.599999999999</v>
      </c>
      <c r="G115" s="24"/>
      <c r="H115" s="24">
        <v>20104.599999999999</v>
      </c>
      <c r="I115" s="29"/>
      <c r="J115" s="28">
        <f t="shared" si="43"/>
        <v>16364.2</v>
      </c>
      <c r="K115" s="24"/>
      <c r="L115" s="24">
        <v>16364.2</v>
      </c>
      <c r="M115" s="29"/>
      <c r="N115" s="106">
        <f t="shared" si="27"/>
        <v>81.395302567571619</v>
      </c>
      <c r="O115" s="24"/>
      <c r="P115" s="24">
        <f t="shared" si="27"/>
        <v>81.395302567571619</v>
      </c>
      <c r="Q115" s="24"/>
    </row>
    <row r="116" spans="1:17" s="112" customFormat="1" ht="49.5" customHeight="1">
      <c r="A116" s="118" t="s">
        <v>64</v>
      </c>
      <c r="B116" s="118" t="s">
        <v>68</v>
      </c>
      <c r="C116" s="118" t="s">
        <v>69</v>
      </c>
      <c r="D116" s="113" t="s">
        <v>15</v>
      </c>
      <c r="E116" s="116"/>
      <c r="F116" s="28">
        <f>F117</f>
        <v>1216</v>
      </c>
      <c r="G116" s="24"/>
      <c r="H116" s="24">
        <f>H117</f>
        <v>1216</v>
      </c>
      <c r="I116" s="29"/>
      <c r="J116" s="28">
        <f>J117</f>
        <v>635.6</v>
      </c>
      <c r="K116" s="24"/>
      <c r="L116" s="24">
        <f>L117</f>
        <v>635.6</v>
      </c>
      <c r="M116" s="29"/>
      <c r="N116" s="106">
        <f t="shared" si="27"/>
        <v>52.26973684210526</v>
      </c>
      <c r="O116" s="24"/>
      <c r="P116" s="24">
        <f t="shared" si="27"/>
        <v>52.26973684210526</v>
      </c>
      <c r="Q116" s="24"/>
    </row>
    <row r="117" spans="1:17" s="112" customFormat="1" ht="96">
      <c r="A117" s="118"/>
      <c r="B117" s="118"/>
      <c r="C117" s="118"/>
      <c r="D117" s="115" t="s">
        <v>175</v>
      </c>
      <c r="E117" s="116"/>
      <c r="F117" s="28">
        <f>F118+F119</f>
        <v>1216</v>
      </c>
      <c r="G117" s="24"/>
      <c r="H117" s="24">
        <f>H118+H119</f>
        <v>1216</v>
      </c>
      <c r="I117" s="29"/>
      <c r="J117" s="28">
        <f>J118+J119</f>
        <v>635.6</v>
      </c>
      <c r="K117" s="24"/>
      <c r="L117" s="24">
        <f>L118+L119</f>
        <v>635.6</v>
      </c>
      <c r="M117" s="29"/>
      <c r="N117" s="106">
        <f t="shared" si="27"/>
        <v>52.26973684210526</v>
      </c>
      <c r="O117" s="24"/>
      <c r="P117" s="24">
        <f t="shared" si="27"/>
        <v>52.26973684210526</v>
      </c>
      <c r="Q117" s="24"/>
    </row>
    <row r="118" spans="1:17" s="112" customFormat="1" ht="12">
      <c r="A118" s="118"/>
      <c r="B118" s="118"/>
      <c r="C118" s="118"/>
      <c r="D118" s="115"/>
      <c r="E118" s="102" t="s">
        <v>323</v>
      </c>
      <c r="F118" s="28">
        <f>SUM(G118:I118)</f>
        <v>1000</v>
      </c>
      <c r="G118" s="24"/>
      <c r="H118" s="24">
        <v>1000</v>
      </c>
      <c r="I118" s="29"/>
      <c r="J118" s="28">
        <f>SUM(K118:M118)</f>
        <v>590.20000000000005</v>
      </c>
      <c r="K118" s="24"/>
      <c r="L118" s="24">
        <v>590.20000000000005</v>
      </c>
      <c r="M118" s="29"/>
      <c r="N118" s="106">
        <f t="shared" si="27"/>
        <v>59.02</v>
      </c>
      <c r="O118" s="24"/>
      <c r="P118" s="24">
        <f t="shared" si="27"/>
        <v>59.02</v>
      </c>
      <c r="Q118" s="24"/>
    </row>
    <row r="119" spans="1:17" s="112" customFormat="1" ht="12">
      <c r="A119" s="118"/>
      <c r="B119" s="118"/>
      <c r="C119" s="118"/>
      <c r="D119" s="115"/>
      <c r="E119" s="102" t="s">
        <v>324</v>
      </c>
      <c r="F119" s="28">
        <f>SUM(G119:I119)</f>
        <v>216</v>
      </c>
      <c r="G119" s="24"/>
      <c r="H119" s="24">
        <v>216</v>
      </c>
      <c r="I119" s="29"/>
      <c r="J119" s="28">
        <f>SUM(K119:M119)</f>
        <v>45.4</v>
      </c>
      <c r="K119" s="24"/>
      <c r="L119" s="24">
        <v>45.4</v>
      </c>
      <c r="M119" s="29"/>
      <c r="N119" s="106">
        <f t="shared" si="27"/>
        <v>21.018518518518515</v>
      </c>
      <c r="O119" s="24"/>
      <c r="P119" s="24">
        <f t="shared" si="27"/>
        <v>21.018518518518515</v>
      </c>
      <c r="Q119" s="24"/>
    </row>
    <row r="120" spans="1:17" s="112" customFormat="1" ht="85.5" customHeight="1">
      <c r="A120" s="118" t="s">
        <v>35</v>
      </c>
      <c r="B120" s="118" t="s">
        <v>70</v>
      </c>
      <c r="C120" s="118" t="s">
        <v>71</v>
      </c>
      <c r="D120" s="113" t="s">
        <v>15</v>
      </c>
      <c r="E120" s="116"/>
      <c r="F120" s="28">
        <f t="shared" ref="F120:M121" si="44">F121</f>
        <v>250</v>
      </c>
      <c r="G120" s="24"/>
      <c r="H120" s="24">
        <f t="shared" si="44"/>
        <v>250</v>
      </c>
      <c r="I120" s="29"/>
      <c r="J120" s="28">
        <f t="shared" si="44"/>
        <v>126.6</v>
      </c>
      <c r="K120" s="24"/>
      <c r="L120" s="24">
        <f t="shared" si="44"/>
        <v>126.6</v>
      </c>
      <c r="M120" s="29"/>
      <c r="N120" s="106">
        <f t="shared" si="27"/>
        <v>50.639999999999993</v>
      </c>
      <c r="O120" s="24"/>
      <c r="P120" s="24">
        <f t="shared" si="27"/>
        <v>50.639999999999993</v>
      </c>
      <c r="Q120" s="24"/>
    </row>
    <row r="121" spans="1:17" s="112" customFormat="1" ht="85.5" customHeight="1">
      <c r="A121" s="118"/>
      <c r="B121" s="118"/>
      <c r="C121" s="118"/>
      <c r="D121" s="115" t="s">
        <v>175</v>
      </c>
      <c r="E121" s="116"/>
      <c r="F121" s="28">
        <f>F122</f>
        <v>250</v>
      </c>
      <c r="G121" s="24"/>
      <c r="H121" s="24">
        <f t="shared" si="44"/>
        <v>250</v>
      </c>
      <c r="I121" s="29"/>
      <c r="J121" s="28">
        <f t="shared" si="44"/>
        <v>126.6</v>
      </c>
      <c r="K121" s="24"/>
      <c r="L121" s="24">
        <f>L122</f>
        <v>126.6</v>
      </c>
      <c r="M121" s="29"/>
      <c r="N121" s="106">
        <f t="shared" si="27"/>
        <v>50.639999999999993</v>
      </c>
      <c r="O121" s="24"/>
      <c r="P121" s="24">
        <f t="shared" si="27"/>
        <v>50.639999999999993</v>
      </c>
      <c r="Q121" s="24"/>
    </row>
    <row r="122" spans="1:17" s="112" customFormat="1" ht="12">
      <c r="A122" s="118"/>
      <c r="B122" s="118"/>
      <c r="C122" s="118"/>
      <c r="D122" s="115"/>
      <c r="E122" s="102" t="s">
        <v>176</v>
      </c>
      <c r="F122" s="28">
        <f>SUM(G122:I122)</f>
        <v>250</v>
      </c>
      <c r="G122" s="24"/>
      <c r="H122" s="24">
        <v>250</v>
      </c>
      <c r="I122" s="29"/>
      <c r="J122" s="28">
        <f>SUM(K122:M122)</f>
        <v>126.6</v>
      </c>
      <c r="K122" s="24"/>
      <c r="L122" s="24">
        <v>126.6</v>
      </c>
      <c r="M122" s="29"/>
      <c r="N122" s="106">
        <f t="shared" si="27"/>
        <v>50.639999999999993</v>
      </c>
      <c r="O122" s="24"/>
      <c r="P122" s="24">
        <f t="shared" si="27"/>
        <v>50.639999999999993</v>
      </c>
      <c r="Q122" s="24"/>
    </row>
    <row r="123" spans="1:17" s="112" customFormat="1" ht="32.25" customHeight="1">
      <c r="A123" s="119" t="s">
        <v>19</v>
      </c>
      <c r="B123" s="50" t="s">
        <v>72</v>
      </c>
      <c r="C123" s="50" t="s">
        <v>73</v>
      </c>
      <c r="D123" s="113" t="s">
        <v>15</v>
      </c>
      <c r="E123" s="116"/>
      <c r="F123" s="28">
        <v>724861.1</v>
      </c>
      <c r="G123" s="24">
        <f t="shared" ref="G123:M124" si="45">G124</f>
        <v>96376.7</v>
      </c>
      <c r="H123" s="24">
        <v>519909.5</v>
      </c>
      <c r="I123" s="29">
        <v>108574.9</v>
      </c>
      <c r="J123" s="28">
        <v>520158.6</v>
      </c>
      <c r="K123" s="24">
        <f t="shared" si="45"/>
        <v>49267.9</v>
      </c>
      <c r="L123" s="24">
        <f t="shared" si="45"/>
        <v>373839.69999999995</v>
      </c>
      <c r="M123" s="29">
        <f t="shared" si="45"/>
        <v>97050.900000000009</v>
      </c>
      <c r="N123" s="106">
        <f t="shared" si="27"/>
        <v>71.759761973707796</v>
      </c>
      <c r="O123" s="24">
        <f t="shared" si="27"/>
        <v>51.120135883465615</v>
      </c>
      <c r="P123" s="24">
        <f t="shared" si="27"/>
        <v>71.904764194537691</v>
      </c>
      <c r="Q123" s="24">
        <f t="shared" si="27"/>
        <v>89.386128838249007</v>
      </c>
    </row>
    <row r="124" spans="1:17" s="112" customFormat="1" ht="96">
      <c r="A124" s="120"/>
      <c r="B124" s="51"/>
      <c r="C124" s="51"/>
      <c r="D124" s="115" t="s">
        <v>175</v>
      </c>
      <c r="E124" s="116"/>
      <c r="F124" s="28">
        <v>724861.1</v>
      </c>
      <c r="G124" s="24">
        <f>SUM(G125:G151)</f>
        <v>96376.7</v>
      </c>
      <c r="H124" s="24">
        <v>519909.5</v>
      </c>
      <c r="I124" s="29">
        <v>108574.9</v>
      </c>
      <c r="J124" s="28">
        <v>520158.6</v>
      </c>
      <c r="K124" s="24">
        <f t="shared" ref="K124:M124" si="46">SUM(K125:K151)</f>
        <v>49267.9</v>
      </c>
      <c r="L124" s="24">
        <f t="shared" si="46"/>
        <v>373839.69999999995</v>
      </c>
      <c r="M124" s="29">
        <f t="shared" si="46"/>
        <v>97050.900000000009</v>
      </c>
      <c r="N124" s="106">
        <f t="shared" si="27"/>
        <v>71.759761973707796</v>
      </c>
      <c r="O124" s="24">
        <f t="shared" si="27"/>
        <v>51.120135883465615</v>
      </c>
      <c r="P124" s="24">
        <f t="shared" si="27"/>
        <v>71.904764194537691</v>
      </c>
      <c r="Q124" s="24">
        <f t="shared" si="27"/>
        <v>89.386128838249007</v>
      </c>
    </row>
    <row r="125" spans="1:17" s="112" customFormat="1" ht="12">
      <c r="A125" s="120"/>
      <c r="B125" s="51"/>
      <c r="C125" s="51"/>
      <c r="D125" s="115"/>
      <c r="E125" s="102" t="s">
        <v>325</v>
      </c>
      <c r="F125" s="28">
        <f>SUM(G125:I125)</f>
        <v>66029</v>
      </c>
      <c r="G125" s="24"/>
      <c r="H125" s="24"/>
      <c r="I125" s="29">
        <v>66029</v>
      </c>
      <c r="J125" s="28">
        <f>SUM(K125:M125)</f>
        <v>59471.7</v>
      </c>
      <c r="K125" s="24"/>
      <c r="L125" s="24"/>
      <c r="M125" s="29">
        <v>59471.7</v>
      </c>
      <c r="N125" s="106">
        <f t="shared" si="27"/>
        <v>90.069060564297502</v>
      </c>
      <c r="O125" s="24"/>
      <c r="P125" s="24"/>
      <c r="Q125" s="24">
        <f t="shared" si="27"/>
        <v>90.069060564297502</v>
      </c>
    </row>
    <row r="126" spans="1:17" s="112" customFormat="1" ht="12">
      <c r="A126" s="120"/>
      <c r="B126" s="51"/>
      <c r="C126" s="51"/>
      <c r="D126" s="115"/>
      <c r="E126" s="102" t="s">
        <v>326</v>
      </c>
      <c r="F126" s="28">
        <f t="shared" ref="F126:F136" si="47">SUM(G126:I126)</f>
        <v>28758.400000000001</v>
      </c>
      <c r="G126" s="24"/>
      <c r="H126" s="24"/>
      <c r="I126" s="29">
        <v>28758.400000000001</v>
      </c>
      <c r="J126" s="28">
        <f t="shared" ref="J126:J136" si="48">SUM(K126:M126)</f>
        <v>26001.1</v>
      </c>
      <c r="K126" s="24"/>
      <c r="L126" s="24"/>
      <c r="M126" s="29">
        <v>26001.1</v>
      </c>
      <c r="N126" s="106">
        <f t="shared" si="27"/>
        <v>90.412192611549997</v>
      </c>
      <c r="O126" s="24"/>
      <c r="P126" s="24"/>
      <c r="Q126" s="24">
        <f t="shared" si="27"/>
        <v>90.412192611549997</v>
      </c>
    </row>
    <row r="127" spans="1:17" s="112" customFormat="1" ht="12">
      <c r="A127" s="120"/>
      <c r="B127" s="51"/>
      <c r="C127" s="51"/>
      <c r="D127" s="115"/>
      <c r="E127" s="102" t="s">
        <v>327</v>
      </c>
      <c r="F127" s="28">
        <f t="shared" si="47"/>
        <v>7721.7</v>
      </c>
      <c r="G127" s="24"/>
      <c r="H127" s="24"/>
      <c r="I127" s="29">
        <v>7721.7</v>
      </c>
      <c r="J127" s="28">
        <f t="shared" si="48"/>
        <v>7078.4</v>
      </c>
      <c r="K127" s="24"/>
      <c r="L127" s="24"/>
      <c r="M127" s="29">
        <v>7078.4</v>
      </c>
      <c r="N127" s="106">
        <f t="shared" si="27"/>
        <v>91.668933006980325</v>
      </c>
      <c r="O127" s="24"/>
      <c r="P127" s="24"/>
      <c r="Q127" s="24">
        <f t="shared" si="27"/>
        <v>91.668933006980325</v>
      </c>
    </row>
    <row r="128" spans="1:17" s="112" customFormat="1" ht="12">
      <c r="A128" s="120"/>
      <c r="B128" s="51"/>
      <c r="C128" s="51"/>
      <c r="D128" s="115"/>
      <c r="E128" s="102" t="s">
        <v>328</v>
      </c>
      <c r="F128" s="28">
        <f t="shared" si="47"/>
        <v>31.3</v>
      </c>
      <c r="G128" s="24"/>
      <c r="H128" s="24">
        <v>27.8</v>
      </c>
      <c r="I128" s="29">
        <v>3.5</v>
      </c>
      <c r="J128" s="28">
        <f t="shared" si="48"/>
        <v>0</v>
      </c>
      <c r="K128" s="24"/>
      <c r="L128" s="24"/>
      <c r="M128" s="29"/>
      <c r="N128" s="106">
        <f t="shared" si="27"/>
        <v>0</v>
      </c>
      <c r="O128" s="24"/>
      <c r="P128" s="24">
        <f t="shared" ref="P128:Q146" si="49">L128/H128*100</f>
        <v>0</v>
      </c>
      <c r="Q128" s="24">
        <f t="shared" si="27"/>
        <v>0</v>
      </c>
    </row>
    <row r="129" spans="1:17" s="112" customFormat="1" ht="12">
      <c r="A129" s="120"/>
      <c r="B129" s="51"/>
      <c r="C129" s="51"/>
      <c r="D129" s="115"/>
      <c r="E129" s="102" t="s">
        <v>329</v>
      </c>
      <c r="F129" s="28">
        <f t="shared" si="47"/>
        <v>20307.600000000002</v>
      </c>
      <c r="G129" s="24"/>
      <c r="H129" s="24">
        <v>18024.7</v>
      </c>
      <c r="I129" s="29">
        <v>2282.9</v>
      </c>
      <c r="J129" s="28">
        <f t="shared" si="48"/>
        <v>8717</v>
      </c>
      <c r="K129" s="24"/>
      <c r="L129" s="24">
        <v>6880.5</v>
      </c>
      <c r="M129" s="29">
        <v>1836.5</v>
      </c>
      <c r="N129" s="106">
        <f t="shared" si="27"/>
        <v>42.924816324922681</v>
      </c>
      <c r="O129" s="24"/>
      <c r="P129" s="24">
        <f t="shared" si="49"/>
        <v>38.172618684360906</v>
      </c>
      <c r="Q129" s="24">
        <f t="shared" si="27"/>
        <v>80.445924043979147</v>
      </c>
    </row>
    <row r="130" spans="1:17" s="112" customFormat="1" ht="12">
      <c r="A130" s="120"/>
      <c r="B130" s="51"/>
      <c r="C130" s="51"/>
      <c r="D130" s="115"/>
      <c r="E130" s="102" t="s">
        <v>330</v>
      </c>
      <c r="F130" s="28">
        <f t="shared" si="47"/>
        <v>1351.4</v>
      </c>
      <c r="G130" s="24"/>
      <c r="H130" s="24">
        <v>1200</v>
      </c>
      <c r="I130" s="29">
        <v>151.4</v>
      </c>
      <c r="J130" s="28">
        <f t="shared" si="48"/>
        <v>113.5</v>
      </c>
      <c r="K130" s="24"/>
      <c r="L130" s="24">
        <v>0</v>
      </c>
      <c r="M130" s="29">
        <v>113.5</v>
      </c>
      <c r="N130" s="106">
        <f t="shared" si="27"/>
        <v>8.3986976468847114</v>
      </c>
      <c r="O130" s="24"/>
      <c r="P130" s="24">
        <f t="shared" si="49"/>
        <v>0</v>
      </c>
      <c r="Q130" s="24">
        <f t="shared" si="27"/>
        <v>74.966974900924697</v>
      </c>
    </row>
    <row r="131" spans="1:17" s="112" customFormat="1" ht="12">
      <c r="A131" s="120"/>
      <c r="B131" s="51"/>
      <c r="C131" s="51"/>
      <c r="D131" s="115"/>
      <c r="E131" s="102" t="s">
        <v>552</v>
      </c>
      <c r="F131" s="28">
        <f t="shared" si="47"/>
        <v>355</v>
      </c>
      <c r="G131" s="24"/>
      <c r="H131" s="24">
        <v>355</v>
      </c>
      <c r="I131" s="29"/>
      <c r="J131" s="28">
        <f t="shared" si="48"/>
        <v>355</v>
      </c>
      <c r="K131" s="24"/>
      <c r="L131" s="24">
        <v>355</v>
      </c>
      <c r="M131" s="29"/>
      <c r="N131" s="106">
        <f t="shared" si="27"/>
        <v>100</v>
      </c>
      <c r="O131" s="24"/>
      <c r="P131" s="24">
        <f t="shared" si="49"/>
        <v>100</v>
      </c>
      <c r="Q131" s="24"/>
    </row>
    <row r="132" spans="1:17" s="112" customFormat="1" ht="12">
      <c r="A132" s="120"/>
      <c r="B132" s="51"/>
      <c r="C132" s="51"/>
      <c r="D132" s="115"/>
      <c r="E132" s="102" t="s">
        <v>331</v>
      </c>
      <c r="F132" s="28">
        <f t="shared" si="47"/>
        <v>1151</v>
      </c>
      <c r="G132" s="24"/>
      <c r="H132" s="24">
        <v>1151</v>
      </c>
      <c r="I132" s="29"/>
      <c r="J132" s="28">
        <f t="shared" si="48"/>
        <v>1151</v>
      </c>
      <c r="K132" s="24"/>
      <c r="L132" s="24">
        <v>1151</v>
      </c>
      <c r="M132" s="29"/>
      <c r="N132" s="106">
        <f t="shared" si="27"/>
        <v>100</v>
      </c>
      <c r="O132" s="24"/>
      <c r="P132" s="24">
        <f t="shared" si="49"/>
        <v>100</v>
      </c>
      <c r="Q132" s="24"/>
    </row>
    <row r="133" spans="1:17" s="112" customFormat="1" ht="12">
      <c r="A133" s="120"/>
      <c r="B133" s="51"/>
      <c r="C133" s="51"/>
      <c r="D133" s="115"/>
      <c r="E133" s="102" t="s">
        <v>332</v>
      </c>
      <c r="F133" s="28">
        <f t="shared" si="47"/>
        <v>914</v>
      </c>
      <c r="G133" s="24"/>
      <c r="H133" s="24">
        <v>914</v>
      </c>
      <c r="I133" s="29"/>
      <c r="J133" s="28">
        <f t="shared" si="48"/>
        <v>684.6</v>
      </c>
      <c r="K133" s="24"/>
      <c r="L133" s="24">
        <v>684.6</v>
      </c>
      <c r="M133" s="29"/>
      <c r="N133" s="106">
        <f t="shared" si="27"/>
        <v>74.901531728665205</v>
      </c>
      <c r="O133" s="24"/>
      <c r="P133" s="24">
        <f t="shared" si="49"/>
        <v>74.901531728665205</v>
      </c>
      <c r="Q133" s="24"/>
    </row>
    <row r="134" spans="1:17" s="112" customFormat="1" ht="12">
      <c r="A134" s="120"/>
      <c r="B134" s="51"/>
      <c r="C134" s="51"/>
      <c r="D134" s="115"/>
      <c r="E134" s="102" t="s">
        <v>636</v>
      </c>
      <c r="F134" s="28">
        <f t="shared" si="47"/>
        <v>20110.599999999999</v>
      </c>
      <c r="G134" s="24"/>
      <c r="H134" s="24">
        <v>20110.599999999999</v>
      </c>
      <c r="I134" s="29"/>
      <c r="J134" s="28">
        <f t="shared" si="48"/>
        <v>6163.7</v>
      </c>
      <c r="K134" s="24"/>
      <c r="L134" s="24">
        <v>6163.7</v>
      </c>
      <c r="M134" s="29"/>
      <c r="N134" s="106">
        <f t="shared" si="27"/>
        <v>30.649010969339553</v>
      </c>
      <c r="O134" s="24"/>
      <c r="P134" s="24">
        <f t="shared" si="49"/>
        <v>30.649010969339553</v>
      </c>
      <c r="Q134" s="24"/>
    </row>
    <row r="135" spans="1:17" s="112" customFormat="1" ht="12">
      <c r="A135" s="120"/>
      <c r="B135" s="51"/>
      <c r="C135" s="51"/>
      <c r="D135" s="115"/>
      <c r="E135" s="102" t="s">
        <v>637</v>
      </c>
      <c r="F135" s="28">
        <f t="shared" si="47"/>
        <v>9028.5</v>
      </c>
      <c r="G135" s="24"/>
      <c r="H135" s="24">
        <v>9028.5</v>
      </c>
      <c r="I135" s="29"/>
      <c r="J135" s="28">
        <f t="shared" si="48"/>
        <v>3817.5</v>
      </c>
      <c r="K135" s="24"/>
      <c r="L135" s="24">
        <v>3817.5</v>
      </c>
      <c r="M135" s="29"/>
      <c r="N135" s="106">
        <f t="shared" si="27"/>
        <v>42.282771224455892</v>
      </c>
      <c r="O135" s="24"/>
      <c r="P135" s="24">
        <f t="shared" si="49"/>
        <v>42.282771224455892</v>
      </c>
      <c r="Q135" s="24"/>
    </row>
    <row r="136" spans="1:17" s="112" customFormat="1" ht="12">
      <c r="A136" s="120"/>
      <c r="B136" s="51"/>
      <c r="C136" s="51"/>
      <c r="D136" s="115"/>
      <c r="E136" s="102" t="s">
        <v>638</v>
      </c>
      <c r="F136" s="28">
        <f t="shared" si="47"/>
        <v>1685.1</v>
      </c>
      <c r="G136" s="24"/>
      <c r="H136" s="24">
        <v>1685.1</v>
      </c>
      <c r="I136" s="29"/>
      <c r="J136" s="28">
        <f t="shared" si="48"/>
        <v>5.5</v>
      </c>
      <c r="K136" s="24"/>
      <c r="L136" s="24">
        <v>5.5</v>
      </c>
      <c r="M136" s="29"/>
      <c r="N136" s="106">
        <f t="shared" si="27"/>
        <v>0.32639012521512079</v>
      </c>
      <c r="O136" s="24"/>
      <c r="P136" s="24">
        <f t="shared" si="49"/>
        <v>0.32639012521512079</v>
      </c>
      <c r="Q136" s="24"/>
    </row>
    <row r="137" spans="1:17" s="112" customFormat="1" ht="12">
      <c r="A137" s="120"/>
      <c r="B137" s="51"/>
      <c r="C137" s="51"/>
      <c r="D137" s="115"/>
      <c r="E137" s="102" t="s">
        <v>333</v>
      </c>
      <c r="F137" s="28">
        <f>SUM(G137:I137)</f>
        <v>266202.14</v>
      </c>
      <c r="G137" s="24"/>
      <c r="H137" s="24">
        <v>266202.14</v>
      </c>
      <c r="I137" s="29"/>
      <c r="J137" s="28">
        <f>SUM(K137:M137)</f>
        <v>211027.1</v>
      </c>
      <c r="K137" s="24"/>
      <c r="L137" s="24">
        <v>211027.1</v>
      </c>
      <c r="M137" s="29"/>
      <c r="N137" s="106">
        <f t="shared" si="27"/>
        <v>79.273254527555636</v>
      </c>
      <c r="O137" s="24"/>
      <c r="P137" s="24">
        <f t="shared" si="49"/>
        <v>79.273254527555636</v>
      </c>
      <c r="Q137" s="24"/>
    </row>
    <row r="138" spans="1:17" s="112" customFormat="1" ht="12">
      <c r="A138" s="120"/>
      <c r="B138" s="51"/>
      <c r="C138" s="51"/>
      <c r="D138" s="115"/>
      <c r="E138" s="102" t="s">
        <v>334</v>
      </c>
      <c r="F138" s="28">
        <f>SUM(G138:I138)</f>
        <v>12813.3</v>
      </c>
      <c r="G138" s="24"/>
      <c r="H138" s="24">
        <v>12813.3</v>
      </c>
      <c r="I138" s="29"/>
      <c r="J138" s="28">
        <f t="shared" ref="J138:J151" si="50">SUM(K138:M138)</f>
        <v>6208.3</v>
      </c>
      <c r="K138" s="24"/>
      <c r="L138" s="24">
        <v>6208.3</v>
      </c>
      <c r="M138" s="29"/>
      <c r="N138" s="106">
        <f t="shared" si="27"/>
        <v>48.451999094690677</v>
      </c>
      <c r="O138" s="24"/>
      <c r="P138" s="24">
        <f t="shared" si="49"/>
        <v>48.451999094690677</v>
      </c>
      <c r="Q138" s="24"/>
    </row>
    <row r="139" spans="1:17" s="112" customFormat="1" ht="12">
      <c r="A139" s="120"/>
      <c r="B139" s="51"/>
      <c r="C139" s="51"/>
      <c r="D139" s="115"/>
      <c r="E139" s="102" t="s">
        <v>335</v>
      </c>
      <c r="F139" s="28">
        <f t="shared" ref="F139:F151" si="51">SUM(G139:I139)</f>
        <v>175899.4</v>
      </c>
      <c r="G139" s="24"/>
      <c r="H139" s="24">
        <v>175899.4</v>
      </c>
      <c r="I139" s="29"/>
      <c r="J139" s="28">
        <f t="shared" si="50"/>
        <v>132123.4</v>
      </c>
      <c r="K139" s="24"/>
      <c r="L139" s="24">
        <v>132123.4</v>
      </c>
      <c r="M139" s="29"/>
      <c r="N139" s="106">
        <f t="shared" si="27"/>
        <v>75.113047571509625</v>
      </c>
      <c r="O139" s="24"/>
      <c r="P139" s="24">
        <f t="shared" si="49"/>
        <v>75.113047571509625</v>
      </c>
      <c r="Q139" s="24"/>
    </row>
    <row r="140" spans="1:17" s="112" customFormat="1" ht="12">
      <c r="A140" s="120"/>
      <c r="B140" s="51"/>
      <c r="C140" s="51"/>
      <c r="D140" s="115"/>
      <c r="E140" s="116" t="s">
        <v>336</v>
      </c>
      <c r="F140" s="28">
        <f t="shared" si="51"/>
        <v>4600.2</v>
      </c>
      <c r="G140" s="24"/>
      <c r="H140" s="24">
        <v>2775</v>
      </c>
      <c r="I140" s="29">
        <v>1825.2</v>
      </c>
      <c r="J140" s="28">
        <f t="shared" si="50"/>
        <v>2628.6</v>
      </c>
      <c r="K140" s="24"/>
      <c r="L140" s="24">
        <v>1314.3</v>
      </c>
      <c r="M140" s="29">
        <v>1314.3</v>
      </c>
      <c r="N140" s="106">
        <f t="shared" si="27"/>
        <v>57.140993869831746</v>
      </c>
      <c r="O140" s="24"/>
      <c r="P140" s="24">
        <f t="shared" si="49"/>
        <v>47.362162162162157</v>
      </c>
      <c r="Q140" s="24">
        <f t="shared" si="49"/>
        <v>72.008547008547012</v>
      </c>
    </row>
    <row r="141" spans="1:17" s="112" customFormat="1" ht="12">
      <c r="A141" s="120"/>
      <c r="B141" s="51"/>
      <c r="C141" s="51"/>
      <c r="D141" s="115"/>
      <c r="E141" s="116" t="s">
        <v>337</v>
      </c>
      <c r="F141" s="28">
        <f t="shared" si="51"/>
        <v>4026.9</v>
      </c>
      <c r="G141" s="24"/>
      <c r="H141" s="24">
        <v>2344.8000000000002</v>
      </c>
      <c r="I141" s="29">
        <v>1682.1</v>
      </c>
      <c r="J141" s="28">
        <f t="shared" si="50"/>
        <v>2388.6</v>
      </c>
      <c r="K141" s="24"/>
      <c r="L141" s="24">
        <v>1194.3</v>
      </c>
      <c r="M141" s="29">
        <v>1194.3</v>
      </c>
      <c r="N141" s="106">
        <f t="shared" si="27"/>
        <v>59.316099232660356</v>
      </c>
      <c r="O141" s="24"/>
      <c r="P141" s="24">
        <f t="shared" si="49"/>
        <v>50.933981576253828</v>
      </c>
      <c r="Q141" s="24">
        <f t="shared" si="49"/>
        <v>71.00053504547887</v>
      </c>
    </row>
    <row r="142" spans="1:17" s="112" customFormat="1" ht="21" customHeight="1">
      <c r="A142" s="120"/>
      <c r="B142" s="51"/>
      <c r="C142" s="51"/>
      <c r="D142" s="115"/>
      <c r="E142" s="102" t="s">
        <v>338</v>
      </c>
      <c r="F142" s="28">
        <f t="shared" si="51"/>
        <v>100</v>
      </c>
      <c r="G142" s="24"/>
      <c r="H142" s="24">
        <v>100</v>
      </c>
      <c r="I142" s="29"/>
      <c r="J142" s="28">
        <f t="shared" si="50"/>
        <v>100</v>
      </c>
      <c r="K142" s="24"/>
      <c r="L142" s="24">
        <v>100</v>
      </c>
      <c r="M142" s="29"/>
      <c r="N142" s="106">
        <f t="shared" si="27"/>
        <v>100</v>
      </c>
      <c r="O142" s="24"/>
      <c r="P142" s="24">
        <f t="shared" si="49"/>
        <v>100</v>
      </c>
      <c r="Q142" s="24"/>
    </row>
    <row r="143" spans="1:17" s="112" customFormat="1" ht="12">
      <c r="A143" s="120"/>
      <c r="B143" s="51"/>
      <c r="C143" s="51"/>
      <c r="D143" s="115"/>
      <c r="E143" s="102" t="s">
        <v>178</v>
      </c>
      <c r="F143" s="28">
        <f t="shared" si="51"/>
        <v>900</v>
      </c>
      <c r="G143" s="24"/>
      <c r="H143" s="24">
        <v>900</v>
      </c>
      <c r="I143" s="29"/>
      <c r="J143" s="28">
        <f t="shared" si="50"/>
        <v>0</v>
      </c>
      <c r="K143" s="24"/>
      <c r="L143" s="24">
        <v>0</v>
      </c>
      <c r="M143" s="29"/>
      <c r="N143" s="106">
        <f t="shared" si="27"/>
        <v>0</v>
      </c>
      <c r="O143" s="24"/>
      <c r="P143" s="24">
        <f t="shared" si="49"/>
        <v>0</v>
      </c>
      <c r="Q143" s="24"/>
    </row>
    <row r="144" spans="1:17" s="112" customFormat="1" ht="12">
      <c r="A144" s="120"/>
      <c r="B144" s="51"/>
      <c r="C144" s="51"/>
      <c r="D144" s="115"/>
      <c r="E144" s="102" t="s">
        <v>180</v>
      </c>
      <c r="F144" s="28">
        <f t="shared" si="51"/>
        <v>9521.6999999999989</v>
      </c>
      <c r="G144" s="24">
        <v>9307.7999999999993</v>
      </c>
      <c r="H144" s="24">
        <v>189.9</v>
      </c>
      <c r="I144" s="29">
        <v>24</v>
      </c>
      <c r="J144" s="28">
        <f t="shared" si="50"/>
        <v>524.59999999999991</v>
      </c>
      <c r="K144" s="24">
        <v>512.79999999999995</v>
      </c>
      <c r="L144" s="24">
        <v>10.5</v>
      </c>
      <c r="M144" s="29">
        <v>1.3</v>
      </c>
      <c r="N144" s="106">
        <f t="shared" si="27"/>
        <v>5.509520358759465</v>
      </c>
      <c r="O144" s="24">
        <f t="shared" si="27"/>
        <v>5.5093577429682634</v>
      </c>
      <c r="P144" s="24">
        <f t="shared" si="49"/>
        <v>5.5292259083728279</v>
      </c>
      <c r="Q144" s="24">
        <f t="shared" si="49"/>
        <v>5.416666666666667</v>
      </c>
    </row>
    <row r="145" spans="1:17" s="112" customFormat="1" ht="12">
      <c r="A145" s="120"/>
      <c r="B145" s="51"/>
      <c r="C145" s="51"/>
      <c r="D145" s="115"/>
      <c r="E145" s="102" t="s">
        <v>181</v>
      </c>
      <c r="F145" s="28">
        <f t="shared" si="51"/>
        <v>1904.3999999999999</v>
      </c>
      <c r="G145" s="24">
        <v>1861.6</v>
      </c>
      <c r="H145" s="24">
        <v>38</v>
      </c>
      <c r="I145" s="29">
        <v>4.8</v>
      </c>
      <c r="J145" s="28">
        <f t="shared" si="50"/>
        <v>104.89999999999999</v>
      </c>
      <c r="K145" s="24">
        <v>102.5</v>
      </c>
      <c r="L145" s="24">
        <v>2.1</v>
      </c>
      <c r="M145" s="29">
        <v>0.3</v>
      </c>
      <c r="N145" s="106">
        <f t="shared" si="27"/>
        <v>5.5082965763495064</v>
      </c>
      <c r="O145" s="24">
        <f t="shared" si="27"/>
        <v>5.5060163300386762</v>
      </c>
      <c r="P145" s="24">
        <f t="shared" si="49"/>
        <v>5.526315789473685</v>
      </c>
      <c r="Q145" s="24">
        <f t="shared" si="49"/>
        <v>6.25</v>
      </c>
    </row>
    <row r="146" spans="1:17" s="112" customFormat="1" ht="12">
      <c r="A146" s="120"/>
      <c r="B146" s="51"/>
      <c r="C146" s="51"/>
      <c r="D146" s="115"/>
      <c r="E146" s="102" t="s">
        <v>183</v>
      </c>
      <c r="F146" s="28">
        <f t="shared" si="51"/>
        <v>11265.439999999999</v>
      </c>
      <c r="G146" s="24">
        <v>11012.3</v>
      </c>
      <c r="H146" s="24">
        <v>224.74</v>
      </c>
      <c r="I146" s="29">
        <v>28.4</v>
      </c>
      <c r="J146" s="28">
        <f t="shared" si="50"/>
        <v>3206.7999999999997</v>
      </c>
      <c r="K146" s="24">
        <v>3134.7</v>
      </c>
      <c r="L146" s="24">
        <v>64</v>
      </c>
      <c r="M146" s="29">
        <v>8.1</v>
      </c>
      <c r="N146" s="106">
        <f t="shared" si="27"/>
        <v>28.465821130821347</v>
      </c>
      <c r="O146" s="24">
        <f t="shared" si="27"/>
        <v>28.465443186255367</v>
      </c>
      <c r="P146" s="24">
        <f t="shared" si="49"/>
        <v>28.477351606300612</v>
      </c>
      <c r="Q146" s="24">
        <f t="shared" si="49"/>
        <v>28.52112676056338</v>
      </c>
    </row>
    <row r="147" spans="1:17" s="112" customFormat="1" ht="12">
      <c r="A147" s="120"/>
      <c r="B147" s="51"/>
      <c r="C147" s="51"/>
      <c r="D147" s="115"/>
      <c r="E147" s="102" t="s">
        <v>339</v>
      </c>
      <c r="F147" s="28">
        <f t="shared" si="51"/>
        <v>25388.7</v>
      </c>
      <c r="G147" s="24">
        <v>25388.7</v>
      </c>
      <c r="H147" s="24"/>
      <c r="I147" s="29"/>
      <c r="J147" s="28">
        <f t="shared" si="50"/>
        <v>18560</v>
      </c>
      <c r="K147" s="24">
        <v>18560</v>
      </c>
      <c r="L147" s="24"/>
      <c r="M147" s="29"/>
      <c r="N147" s="106">
        <f t="shared" si="27"/>
        <v>73.103388515363136</v>
      </c>
      <c r="O147" s="24">
        <f t="shared" si="27"/>
        <v>73.103388515363136</v>
      </c>
      <c r="P147" s="24"/>
      <c r="Q147" s="24"/>
    </row>
    <row r="148" spans="1:17" s="112" customFormat="1" ht="12">
      <c r="A148" s="120"/>
      <c r="B148" s="51"/>
      <c r="C148" s="51"/>
      <c r="D148" s="115"/>
      <c r="E148" s="102" t="s">
        <v>340</v>
      </c>
      <c r="F148" s="28">
        <f t="shared" si="51"/>
        <v>13827.5</v>
      </c>
      <c r="G148" s="24">
        <v>13827.5</v>
      </c>
      <c r="H148" s="24"/>
      <c r="I148" s="29"/>
      <c r="J148" s="28">
        <f t="shared" si="50"/>
        <v>10042</v>
      </c>
      <c r="K148" s="24">
        <v>10042</v>
      </c>
      <c r="L148" s="24"/>
      <c r="M148" s="29"/>
      <c r="N148" s="106">
        <f t="shared" si="27"/>
        <v>72.623395407702034</v>
      </c>
      <c r="O148" s="24">
        <f t="shared" si="27"/>
        <v>72.623395407702034</v>
      </c>
      <c r="P148" s="24"/>
      <c r="Q148" s="24"/>
    </row>
    <row r="149" spans="1:17" s="112" customFormat="1" ht="21" customHeight="1">
      <c r="A149" s="120"/>
      <c r="B149" s="51"/>
      <c r="C149" s="51"/>
      <c r="D149" s="115"/>
      <c r="E149" s="102" t="s">
        <v>341</v>
      </c>
      <c r="F149" s="28">
        <f t="shared" si="51"/>
        <v>21434.6</v>
      </c>
      <c r="G149" s="24">
        <v>18191.7</v>
      </c>
      <c r="H149" s="24">
        <v>3210.3</v>
      </c>
      <c r="I149" s="29">
        <v>32.6</v>
      </c>
      <c r="J149" s="28">
        <f t="shared" si="50"/>
        <v>9968</v>
      </c>
      <c r="K149" s="24">
        <v>8460</v>
      </c>
      <c r="L149" s="24">
        <v>1492.9</v>
      </c>
      <c r="M149" s="29">
        <v>15.1</v>
      </c>
      <c r="N149" s="106">
        <f t="shared" si="27"/>
        <v>46.504250137627949</v>
      </c>
      <c r="O149" s="24">
        <f t="shared" si="27"/>
        <v>46.504724682135254</v>
      </c>
      <c r="P149" s="24">
        <f t="shared" si="27"/>
        <v>46.50344204591471</v>
      </c>
      <c r="Q149" s="24">
        <f t="shared" si="27"/>
        <v>46.319018404907972</v>
      </c>
    </row>
    <row r="150" spans="1:17" s="112" customFormat="1" ht="12">
      <c r="A150" s="120"/>
      <c r="B150" s="51"/>
      <c r="C150" s="51"/>
      <c r="D150" s="115"/>
      <c r="E150" s="102" t="s">
        <v>342</v>
      </c>
      <c r="F150" s="28">
        <f t="shared" si="51"/>
        <v>17912.900000000001</v>
      </c>
      <c r="G150" s="24">
        <v>15203.1</v>
      </c>
      <c r="H150" s="24">
        <v>2682.9</v>
      </c>
      <c r="I150" s="29">
        <v>26.9</v>
      </c>
      <c r="J150" s="28">
        <f t="shared" si="50"/>
        <v>8096.7999999999993</v>
      </c>
      <c r="K150" s="24">
        <v>6871.9</v>
      </c>
      <c r="L150" s="24">
        <v>1212.7</v>
      </c>
      <c r="M150" s="29">
        <v>12.2</v>
      </c>
      <c r="N150" s="106">
        <f t="shared" si="27"/>
        <v>45.200944570672526</v>
      </c>
      <c r="O150" s="24">
        <f t="shared" si="27"/>
        <v>45.200649867461237</v>
      </c>
      <c r="P150" s="24">
        <f t="shared" si="27"/>
        <v>45.201088374520111</v>
      </c>
      <c r="Q150" s="24">
        <f t="shared" si="27"/>
        <v>45.353159851301115</v>
      </c>
    </row>
    <row r="151" spans="1:17" s="112" customFormat="1" ht="12">
      <c r="A151" s="120"/>
      <c r="B151" s="51"/>
      <c r="C151" s="51"/>
      <c r="D151" s="115"/>
      <c r="E151" s="102" t="s">
        <v>343</v>
      </c>
      <c r="F151" s="28">
        <f t="shared" si="51"/>
        <v>1620.3999999999999</v>
      </c>
      <c r="G151" s="24">
        <v>1584</v>
      </c>
      <c r="H151" s="24">
        <v>32.299999999999997</v>
      </c>
      <c r="I151" s="29">
        <v>4.0999999999999996</v>
      </c>
      <c r="J151" s="28">
        <f t="shared" si="50"/>
        <v>1620.3999999999999</v>
      </c>
      <c r="K151" s="24">
        <v>1584</v>
      </c>
      <c r="L151" s="24">
        <v>32.299999999999997</v>
      </c>
      <c r="M151" s="29">
        <v>4.0999999999999996</v>
      </c>
      <c r="N151" s="106">
        <f t="shared" si="27"/>
        <v>100</v>
      </c>
      <c r="O151" s="24">
        <f t="shared" si="27"/>
        <v>100</v>
      </c>
      <c r="P151" s="24">
        <f t="shared" si="27"/>
        <v>100</v>
      </c>
      <c r="Q151" s="24">
        <f t="shared" si="27"/>
        <v>100</v>
      </c>
    </row>
    <row r="152" spans="1:17" s="112" customFormat="1" ht="35.25" customHeight="1">
      <c r="A152" s="118" t="s">
        <v>300</v>
      </c>
      <c r="B152" s="118" t="s">
        <v>75</v>
      </c>
      <c r="C152" s="118" t="s">
        <v>177</v>
      </c>
      <c r="D152" s="113" t="s">
        <v>15</v>
      </c>
      <c r="E152" s="116"/>
      <c r="F152" s="28">
        <f>F153</f>
        <v>157443.6</v>
      </c>
      <c r="G152" s="24"/>
      <c r="H152" s="24">
        <f t="shared" ref="H152" si="52">H153</f>
        <v>52496.7</v>
      </c>
      <c r="I152" s="29">
        <f>I153</f>
        <v>104946.89999999998</v>
      </c>
      <c r="J152" s="28">
        <f>J153</f>
        <v>113558.99999999999</v>
      </c>
      <c r="K152" s="24"/>
      <c r="L152" s="24">
        <f t="shared" ref="L152" si="53">L153</f>
        <v>19057.8</v>
      </c>
      <c r="M152" s="29">
        <f>M153</f>
        <v>94501.199999999983</v>
      </c>
      <c r="N152" s="106">
        <f>J152/F152*100</f>
        <v>72.12678063763785</v>
      </c>
      <c r="O152" s="24"/>
      <c r="P152" s="24">
        <f t="shared" si="27"/>
        <v>36.302853322208826</v>
      </c>
      <c r="Q152" s="24">
        <f t="shared" si="27"/>
        <v>90.046680749979274</v>
      </c>
    </row>
    <row r="153" spans="1:17" s="112" customFormat="1" ht="96">
      <c r="A153" s="118"/>
      <c r="B153" s="118"/>
      <c r="C153" s="118"/>
      <c r="D153" s="115" t="s">
        <v>175</v>
      </c>
      <c r="E153" s="116"/>
      <c r="F153" s="28">
        <f>SUM(F154:F165)</f>
        <v>157443.6</v>
      </c>
      <c r="G153" s="24"/>
      <c r="H153" s="24">
        <f t="shared" ref="H153:M153" si="54">SUM(H154:H165)</f>
        <v>52496.7</v>
      </c>
      <c r="I153" s="29">
        <f t="shared" si="54"/>
        <v>104946.89999999998</v>
      </c>
      <c r="J153" s="28">
        <f t="shared" si="54"/>
        <v>113558.99999999999</v>
      </c>
      <c r="K153" s="24"/>
      <c r="L153" s="24">
        <f t="shared" si="54"/>
        <v>19057.8</v>
      </c>
      <c r="M153" s="29">
        <f t="shared" si="54"/>
        <v>94501.199999999983</v>
      </c>
      <c r="N153" s="106">
        <f t="shared" si="27"/>
        <v>72.12678063763785</v>
      </c>
      <c r="O153" s="24"/>
      <c r="P153" s="24">
        <f t="shared" si="27"/>
        <v>36.302853322208826</v>
      </c>
      <c r="Q153" s="24">
        <f t="shared" si="27"/>
        <v>90.046680749979274</v>
      </c>
    </row>
    <row r="154" spans="1:17" s="112" customFormat="1" ht="12">
      <c r="A154" s="118"/>
      <c r="B154" s="118"/>
      <c r="C154" s="118"/>
      <c r="D154" s="115"/>
      <c r="E154" s="102" t="s">
        <v>325</v>
      </c>
      <c r="F154" s="28">
        <f>SUM(G154:I154)</f>
        <v>66029</v>
      </c>
      <c r="G154" s="24"/>
      <c r="H154" s="24"/>
      <c r="I154" s="29">
        <v>66029</v>
      </c>
      <c r="J154" s="28">
        <f>SUM(K154:M154)</f>
        <v>59471.7</v>
      </c>
      <c r="K154" s="24"/>
      <c r="L154" s="24"/>
      <c r="M154" s="29">
        <v>59471.7</v>
      </c>
      <c r="N154" s="106">
        <f t="shared" si="27"/>
        <v>90.069060564297502</v>
      </c>
      <c r="O154" s="24"/>
      <c r="P154" s="24"/>
      <c r="Q154" s="24">
        <f t="shared" si="27"/>
        <v>90.069060564297502</v>
      </c>
    </row>
    <row r="155" spans="1:17" s="112" customFormat="1" ht="12">
      <c r="A155" s="118"/>
      <c r="B155" s="118"/>
      <c r="C155" s="118"/>
      <c r="D155" s="115"/>
      <c r="E155" s="102" t="s">
        <v>326</v>
      </c>
      <c r="F155" s="28">
        <f t="shared" ref="F155:F156" si="55">SUM(G155:I155)</f>
        <v>28758.400000000001</v>
      </c>
      <c r="G155" s="24"/>
      <c r="H155" s="24"/>
      <c r="I155" s="29">
        <v>28758.400000000001</v>
      </c>
      <c r="J155" s="28">
        <f t="shared" ref="J155:J165" si="56">SUM(K155:M155)</f>
        <v>26001.1</v>
      </c>
      <c r="K155" s="24"/>
      <c r="L155" s="24"/>
      <c r="M155" s="29">
        <v>26001.1</v>
      </c>
      <c r="N155" s="106">
        <f t="shared" si="27"/>
        <v>90.412192611549997</v>
      </c>
      <c r="O155" s="24"/>
      <c r="P155" s="24"/>
      <c r="Q155" s="24">
        <f t="shared" si="27"/>
        <v>90.412192611549997</v>
      </c>
    </row>
    <row r="156" spans="1:17" s="112" customFormat="1" ht="12">
      <c r="A156" s="118"/>
      <c r="B156" s="118"/>
      <c r="C156" s="118"/>
      <c r="D156" s="115"/>
      <c r="E156" s="102" t="s">
        <v>327</v>
      </c>
      <c r="F156" s="28">
        <f t="shared" si="55"/>
        <v>7721.7</v>
      </c>
      <c r="G156" s="24"/>
      <c r="H156" s="24"/>
      <c r="I156" s="29">
        <v>7721.7</v>
      </c>
      <c r="J156" s="28">
        <f t="shared" si="56"/>
        <v>7078.4</v>
      </c>
      <c r="K156" s="24"/>
      <c r="L156" s="24"/>
      <c r="M156" s="29">
        <v>7078.4</v>
      </c>
      <c r="N156" s="106">
        <f t="shared" si="27"/>
        <v>91.668933006980325</v>
      </c>
      <c r="O156" s="24"/>
      <c r="P156" s="24"/>
      <c r="Q156" s="24">
        <f t="shared" si="27"/>
        <v>91.668933006980325</v>
      </c>
    </row>
    <row r="157" spans="1:17" s="112" customFormat="1" ht="12">
      <c r="A157" s="118"/>
      <c r="B157" s="118"/>
      <c r="C157" s="118"/>
      <c r="D157" s="115"/>
      <c r="E157" s="102" t="s">
        <v>328</v>
      </c>
      <c r="F157" s="28">
        <f t="shared" ref="F157:F165" si="57">SUM(G157:I157)</f>
        <v>31.3</v>
      </c>
      <c r="G157" s="24"/>
      <c r="H157" s="24">
        <v>27.8</v>
      </c>
      <c r="I157" s="29">
        <v>3.5</v>
      </c>
      <c r="J157" s="28">
        <f t="shared" si="56"/>
        <v>0</v>
      </c>
      <c r="K157" s="24"/>
      <c r="L157" s="24"/>
      <c r="M157" s="29"/>
      <c r="N157" s="106">
        <f t="shared" si="27"/>
        <v>0</v>
      </c>
      <c r="O157" s="24"/>
      <c r="P157" s="24">
        <f t="shared" si="27"/>
        <v>0</v>
      </c>
      <c r="Q157" s="24">
        <f t="shared" si="27"/>
        <v>0</v>
      </c>
    </row>
    <row r="158" spans="1:17" s="112" customFormat="1" ht="12">
      <c r="A158" s="118"/>
      <c r="B158" s="118"/>
      <c r="C158" s="118"/>
      <c r="D158" s="115"/>
      <c r="E158" s="102" t="s">
        <v>329</v>
      </c>
      <c r="F158" s="28">
        <f t="shared" si="57"/>
        <v>20307.600000000002</v>
      </c>
      <c r="G158" s="24"/>
      <c r="H158" s="24">
        <v>18024.7</v>
      </c>
      <c r="I158" s="29">
        <v>2282.9</v>
      </c>
      <c r="J158" s="28">
        <f t="shared" si="56"/>
        <v>8717</v>
      </c>
      <c r="K158" s="24"/>
      <c r="L158" s="24">
        <v>6880.5</v>
      </c>
      <c r="M158" s="29">
        <v>1836.5</v>
      </c>
      <c r="N158" s="106">
        <f t="shared" si="27"/>
        <v>42.924816324922681</v>
      </c>
      <c r="O158" s="24"/>
      <c r="P158" s="24">
        <f t="shared" si="27"/>
        <v>38.172618684360906</v>
      </c>
      <c r="Q158" s="24">
        <f t="shared" si="27"/>
        <v>80.445924043979147</v>
      </c>
    </row>
    <row r="159" spans="1:17" s="112" customFormat="1" ht="12">
      <c r="A159" s="118"/>
      <c r="B159" s="118"/>
      <c r="C159" s="118"/>
      <c r="D159" s="115"/>
      <c r="E159" s="102" t="s">
        <v>330</v>
      </c>
      <c r="F159" s="28">
        <f t="shared" si="57"/>
        <v>1351.4</v>
      </c>
      <c r="G159" s="24"/>
      <c r="H159" s="24">
        <v>1200</v>
      </c>
      <c r="I159" s="29">
        <v>151.4</v>
      </c>
      <c r="J159" s="28">
        <f t="shared" si="56"/>
        <v>113.5</v>
      </c>
      <c r="K159" s="24"/>
      <c r="L159" s="24">
        <v>0</v>
      </c>
      <c r="M159" s="29">
        <v>113.5</v>
      </c>
      <c r="N159" s="106">
        <f t="shared" si="27"/>
        <v>8.3986976468847114</v>
      </c>
      <c r="O159" s="24"/>
      <c r="P159" s="24">
        <f t="shared" si="27"/>
        <v>0</v>
      </c>
      <c r="Q159" s="24">
        <f t="shared" si="27"/>
        <v>74.966974900924697</v>
      </c>
    </row>
    <row r="160" spans="1:17" s="112" customFormat="1" ht="12">
      <c r="A160" s="118"/>
      <c r="B160" s="118"/>
      <c r="C160" s="118"/>
      <c r="D160" s="115"/>
      <c r="E160" s="102" t="s">
        <v>552</v>
      </c>
      <c r="F160" s="28">
        <f t="shared" si="57"/>
        <v>355</v>
      </c>
      <c r="G160" s="24"/>
      <c r="H160" s="24">
        <v>355</v>
      </c>
      <c r="I160" s="29"/>
      <c r="J160" s="28">
        <f t="shared" si="56"/>
        <v>355</v>
      </c>
      <c r="K160" s="24"/>
      <c r="L160" s="24">
        <v>355</v>
      </c>
      <c r="M160" s="29"/>
      <c r="N160" s="106">
        <f t="shared" si="27"/>
        <v>100</v>
      </c>
      <c r="O160" s="24"/>
      <c r="P160" s="24">
        <f t="shared" si="27"/>
        <v>100</v>
      </c>
      <c r="Q160" s="24"/>
    </row>
    <row r="161" spans="1:17" s="112" customFormat="1" ht="12">
      <c r="A161" s="118"/>
      <c r="B161" s="118"/>
      <c r="C161" s="118"/>
      <c r="D161" s="115"/>
      <c r="E161" s="102" t="s">
        <v>331</v>
      </c>
      <c r="F161" s="28">
        <f t="shared" si="57"/>
        <v>1151</v>
      </c>
      <c r="G161" s="24"/>
      <c r="H161" s="24">
        <v>1151</v>
      </c>
      <c r="I161" s="29"/>
      <c r="J161" s="28">
        <f t="shared" si="56"/>
        <v>1151</v>
      </c>
      <c r="K161" s="24"/>
      <c r="L161" s="24">
        <v>1151</v>
      </c>
      <c r="M161" s="29"/>
      <c r="N161" s="106">
        <f t="shared" si="27"/>
        <v>100</v>
      </c>
      <c r="O161" s="24"/>
      <c r="P161" s="24">
        <f t="shared" si="27"/>
        <v>100</v>
      </c>
      <c r="Q161" s="24"/>
    </row>
    <row r="162" spans="1:17" s="112" customFormat="1" ht="12">
      <c r="A162" s="118"/>
      <c r="B162" s="118"/>
      <c r="C162" s="118"/>
      <c r="D162" s="115"/>
      <c r="E162" s="102" t="s">
        <v>332</v>
      </c>
      <c r="F162" s="28">
        <f t="shared" si="57"/>
        <v>914</v>
      </c>
      <c r="G162" s="24"/>
      <c r="H162" s="24">
        <v>914</v>
      </c>
      <c r="I162" s="29"/>
      <c r="J162" s="28">
        <f t="shared" si="56"/>
        <v>684.6</v>
      </c>
      <c r="K162" s="24"/>
      <c r="L162" s="24">
        <v>684.6</v>
      </c>
      <c r="M162" s="29"/>
      <c r="N162" s="106">
        <f t="shared" si="27"/>
        <v>74.901531728665205</v>
      </c>
      <c r="O162" s="24"/>
      <c r="P162" s="24">
        <f t="shared" si="27"/>
        <v>74.901531728665205</v>
      </c>
      <c r="Q162" s="24"/>
    </row>
    <row r="163" spans="1:17" s="112" customFormat="1" ht="12">
      <c r="A163" s="118"/>
      <c r="B163" s="118"/>
      <c r="C163" s="118"/>
      <c r="D163" s="115"/>
      <c r="E163" s="102" t="s">
        <v>636</v>
      </c>
      <c r="F163" s="28">
        <f t="shared" si="57"/>
        <v>20110.599999999999</v>
      </c>
      <c r="G163" s="24"/>
      <c r="H163" s="24">
        <v>20110.599999999999</v>
      </c>
      <c r="I163" s="29"/>
      <c r="J163" s="28">
        <f t="shared" si="56"/>
        <v>6163.7</v>
      </c>
      <c r="K163" s="24"/>
      <c r="L163" s="24">
        <v>6163.7</v>
      </c>
      <c r="M163" s="29"/>
      <c r="N163" s="106">
        <f t="shared" si="27"/>
        <v>30.649010969339553</v>
      </c>
      <c r="O163" s="24"/>
      <c r="P163" s="24">
        <f t="shared" si="27"/>
        <v>30.649010969339553</v>
      </c>
      <c r="Q163" s="24"/>
    </row>
    <row r="164" spans="1:17" s="112" customFormat="1" ht="12">
      <c r="A164" s="118"/>
      <c r="B164" s="118"/>
      <c r="C164" s="118"/>
      <c r="D164" s="115"/>
      <c r="E164" s="102" t="s">
        <v>637</v>
      </c>
      <c r="F164" s="28">
        <f t="shared" si="57"/>
        <v>9028.5</v>
      </c>
      <c r="G164" s="24"/>
      <c r="H164" s="24">
        <v>9028.5</v>
      </c>
      <c r="I164" s="29"/>
      <c r="J164" s="28">
        <f t="shared" si="56"/>
        <v>3817.5</v>
      </c>
      <c r="K164" s="24"/>
      <c r="L164" s="24">
        <v>3817.5</v>
      </c>
      <c r="M164" s="29"/>
      <c r="N164" s="106">
        <f t="shared" si="27"/>
        <v>42.282771224455892</v>
      </c>
      <c r="O164" s="24"/>
      <c r="P164" s="24">
        <f t="shared" si="27"/>
        <v>42.282771224455892</v>
      </c>
      <c r="Q164" s="24"/>
    </row>
    <row r="165" spans="1:17" s="112" customFormat="1" ht="12">
      <c r="A165" s="118"/>
      <c r="B165" s="118"/>
      <c r="C165" s="118"/>
      <c r="D165" s="115"/>
      <c r="E165" s="102" t="s">
        <v>638</v>
      </c>
      <c r="F165" s="28">
        <f t="shared" si="57"/>
        <v>1685.1</v>
      </c>
      <c r="G165" s="24"/>
      <c r="H165" s="24">
        <v>1685.1</v>
      </c>
      <c r="I165" s="29"/>
      <c r="J165" s="28">
        <f t="shared" si="56"/>
        <v>5.5</v>
      </c>
      <c r="K165" s="24"/>
      <c r="L165" s="24">
        <v>5.5</v>
      </c>
      <c r="M165" s="29"/>
      <c r="N165" s="106">
        <f t="shared" si="27"/>
        <v>0.32639012521512079</v>
      </c>
      <c r="O165" s="24"/>
      <c r="P165" s="24">
        <f t="shared" si="27"/>
        <v>0.32639012521512079</v>
      </c>
      <c r="Q165" s="24"/>
    </row>
    <row r="166" spans="1:17" s="112" customFormat="1" ht="30" customHeight="1">
      <c r="A166" s="118" t="s">
        <v>74</v>
      </c>
      <c r="B166" s="118" t="s">
        <v>77</v>
      </c>
      <c r="C166" s="118" t="s">
        <v>78</v>
      </c>
      <c r="D166" s="113" t="s">
        <v>15</v>
      </c>
      <c r="E166" s="116"/>
      <c r="F166" s="28">
        <f>F167</f>
        <v>454914.69999999995</v>
      </c>
      <c r="G166" s="24"/>
      <c r="H166" s="24">
        <f>H167</f>
        <v>454914.69999999995</v>
      </c>
      <c r="I166" s="29"/>
      <c r="J166" s="28">
        <f>J167</f>
        <v>349358.8</v>
      </c>
      <c r="K166" s="24"/>
      <c r="L166" s="24">
        <f>L167</f>
        <v>349358.8</v>
      </c>
      <c r="M166" s="29"/>
      <c r="N166" s="106">
        <f t="shared" si="27"/>
        <v>76.79655108968781</v>
      </c>
      <c r="O166" s="24"/>
      <c r="P166" s="24">
        <f t="shared" si="27"/>
        <v>76.79655108968781</v>
      </c>
      <c r="Q166" s="24"/>
    </row>
    <row r="167" spans="1:17" s="112" customFormat="1" ht="96">
      <c r="A167" s="118"/>
      <c r="B167" s="118"/>
      <c r="C167" s="118"/>
      <c r="D167" s="115" t="s">
        <v>175</v>
      </c>
      <c r="E167" s="116"/>
      <c r="F167" s="28">
        <f>SUM(F168:F170)</f>
        <v>454914.69999999995</v>
      </c>
      <c r="G167" s="24"/>
      <c r="H167" s="24">
        <f t="shared" ref="H167:L167" si="58">SUM(H168:H170)</f>
        <v>454914.69999999995</v>
      </c>
      <c r="I167" s="29"/>
      <c r="J167" s="28">
        <f t="shared" si="58"/>
        <v>349358.8</v>
      </c>
      <c r="K167" s="24"/>
      <c r="L167" s="24">
        <f t="shared" si="58"/>
        <v>349358.8</v>
      </c>
      <c r="M167" s="29"/>
      <c r="N167" s="106">
        <f t="shared" si="27"/>
        <v>76.79655108968781</v>
      </c>
      <c r="O167" s="24"/>
      <c r="P167" s="24">
        <f t="shared" si="27"/>
        <v>76.79655108968781</v>
      </c>
      <c r="Q167" s="24"/>
    </row>
    <row r="168" spans="1:17" s="112" customFormat="1" ht="12">
      <c r="A168" s="118"/>
      <c r="B168" s="118"/>
      <c r="C168" s="118"/>
      <c r="D168" s="115"/>
      <c r="E168" s="102" t="s">
        <v>333</v>
      </c>
      <c r="F168" s="28">
        <f>SUM(G168:I168)</f>
        <v>266202.09999999998</v>
      </c>
      <c r="G168" s="24"/>
      <c r="H168" s="24">
        <v>266202.09999999998</v>
      </c>
      <c r="I168" s="29"/>
      <c r="J168" s="28">
        <f>SUM(K168:M168)</f>
        <v>211027.1</v>
      </c>
      <c r="K168" s="24"/>
      <c r="L168" s="24">
        <v>211027.1</v>
      </c>
      <c r="M168" s="29"/>
      <c r="N168" s="106">
        <f t="shared" si="27"/>
        <v>79.273266439295568</v>
      </c>
      <c r="O168" s="24"/>
      <c r="P168" s="24">
        <f t="shared" si="27"/>
        <v>79.273266439295568</v>
      </c>
      <c r="Q168" s="24"/>
    </row>
    <row r="169" spans="1:17" s="112" customFormat="1" ht="12">
      <c r="A169" s="118"/>
      <c r="B169" s="118"/>
      <c r="C169" s="118"/>
      <c r="D169" s="115"/>
      <c r="E169" s="102" t="s">
        <v>334</v>
      </c>
      <c r="F169" s="28">
        <f t="shared" ref="F169:F170" si="59">SUM(G169:I169)</f>
        <v>12813.2</v>
      </c>
      <c r="G169" s="24"/>
      <c r="H169" s="24">
        <v>12813.2</v>
      </c>
      <c r="I169" s="29"/>
      <c r="J169" s="28">
        <f t="shared" ref="J169:J170" si="60">SUM(K169:M169)</f>
        <v>6208.3</v>
      </c>
      <c r="K169" s="24"/>
      <c r="L169" s="24">
        <v>6208.3</v>
      </c>
      <c r="M169" s="29"/>
      <c r="N169" s="106">
        <f t="shared" si="27"/>
        <v>48.452377235975398</v>
      </c>
      <c r="O169" s="24"/>
      <c r="P169" s="24">
        <f t="shared" si="27"/>
        <v>48.452377235975398</v>
      </c>
      <c r="Q169" s="24"/>
    </row>
    <row r="170" spans="1:17" s="112" customFormat="1" ht="12">
      <c r="A170" s="118"/>
      <c r="B170" s="118"/>
      <c r="C170" s="118"/>
      <c r="D170" s="115"/>
      <c r="E170" s="102" t="s">
        <v>335</v>
      </c>
      <c r="F170" s="28">
        <f t="shared" si="59"/>
        <v>175899.4</v>
      </c>
      <c r="G170" s="24"/>
      <c r="H170" s="24">
        <v>175899.4</v>
      </c>
      <c r="I170" s="29"/>
      <c r="J170" s="28">
        <f t="shared" si="60"/>
        <v>132123.4</v>
      </c>
      <c r="K170" s="24"/>
      <c r="L170" s="24">
        <v>132123.4</v>
      </c>
      <c r="M170" s="29"/>
      <c r="N170" s="106">
        <f t="shared" si="27"/>
        <v>75.113047571509625</v>
      </c>
      <c r="O170" s="24"/>
      <c r="P170" s="24">
        <f t="shared" si="27"/>
        <v>75.113047571509625</v>
      </c>
      <c r="Q170" s="24"/>
    </row>
    <row r="171" spans="1:17" s="112" customFormat="1" ht="30" customHeight="1">
      <c r="A171" s="118" t="s">
        <v>76</v>
      </c>
      <c r="B171" s="118" t="s">
        <v>80</v>
      </c>
      <c r="C171" s="118" t="s">
        <v>81</v>
      </c>
      <c r="D171" s="113" t="s">
        <v>15</v>
      </c>
      <c r="E171" s="116"/>
      <c r="F171" s="28">
        <f>F172</f>
        <v>8627.1</v>
      </c>
      <c r="G171" s="24"/>
      <c r="H171" s="24">
        <f>H172</f>
        <v>5119.8</v>
      </c>
      <c r="I171" s="29">
        <f>I172</f>
        <v>3507.3</v>
      </c>
      <c r="J171" s="28">
        <f>J172</f>
        <v>5017.2</v>
      </c>
      <c r="K171" s="24"/>
      <c r="L171" s="24">
        <f>L172</f>
        <v>2508.6</v>
      </c>
      <c r="M171" s="29">
        <f>M172</f>
        <v>2508.6</v>
      </c>
      <c r="N171" s="106">
        <f t="shared" si="27"/>
        <v>58.156274993914522</v>
      </c>
      <c r="O171" s="24"/>
      <c r="P171" s="24">
        <f t="shared" si="27"/>
        <v>48.998007734677138</v>
      </c>
      <c r="Q171" s="24">
        <f t="shared" si="27"/>
        <v>71.525104781455823</v>
      </c>
    </row>
    <row r="172" spans="1:17" s="112" customFormat="1" ht="96">
      <c r="A172" s="118"/>
      <c r="B172" s="118"/>
      <c r="C172" s="118"/>
      <c r="D172" s="115" t="s">
        <v>175</v>
      </c>
      <c r="E172" s="116"/>
      <c r="F172" s="28">
        <f>SUM(F173:F174)</f>
        <v>8627.1</v>
      </c>
      <c r="G172" s="24"/>
      <c r="H172" s="24">
        <f t="shared" ref="H172:M172" si="61">SUM(H173:H174)</f>
        <v>5119.8</v>
      </c>
      <c r="I172" s="29">
        <f t="shared" si="61"/>
        <v>3507.3</v>
      </c>
      <c r="J172" s="28">
        <f t="shared" si="61"/>
        <v>5017.2</v>
      </c>
      <c r="K172" s="24"/>
      <c r="L172" s="24">
        <f t="shared" si="61"/>
        <v>2508.6</v>
      </c>
      <c r="M172" s="29">
        <f t="shared" si="61"/>
        <v>2508.6</v>
      </c>
      <c r="N172" s="106">
        <f t="shared" si="27"/>
        <v>58.156274993914522</v>
      </c>
      <c r="O172" s="24"/>
      <c r="P172" s="24">
        <f t="shared" si="27"/>
        <v>48.998007734677138</v>
      </c>
      <c r="Q172" s="24">
        <f t="shared" si="27"/>
        <v>71.525104781455823</v>
      </c>
    </row>
    <row r="173" spans="1:17" s="112" customFormat="1" ht="12">
      <c r="A173" s="118"/>
      <c r="B173" s="118"/>
      <c r="C173" s="118"/>
      <c r="D173" s="115"/>
      <c r="E173" s="116" t="s">
        <v>336</v>
      </c>
      <c r="F173" s="28">
        <f>SUM(G173:I173)</f>
        <v>4600.2</v>
      </c>
      <c r="G173" s="24"/>
      <c r="H173" s="24">
        <v>2775</v>
      </c>
      <c r="I173" s="29">
        <v>1825.2</v>
      </c>
      <c r="J173" s="28">
        <f>SUM(K173:M173)</f>
        <v>2628.6</v>
      </c>
      <c r="K173" s="24"/>
      <c r="L173" s="24">
        <v>1314.3</v>
      </c>
      <c r="M173" s="29">
        <v>1314.3</v>
      </c>
      <c r="N173" s="106">
        <f t="shared" si="27"/>
        <v>57.140993869831746</v>
      </c>
      <c r="O173" s="24"/>
      <c r="P173" s="24">
        <f t="shared" si="27"/>
        <v>47.362162162162157</v>
      </c>
      <c r="Q173" s="24">
        <f t="shared" si="27"/>
        <v>72.008547008547012</v>
      </c>
    </row>
    <row r="174" spans="1:17" s="112" customFormat="1" ht="12">
      <c r="A174" s="118"/>
      <c r="B174" s="118"/>
      <c r="C174" s="118"/>
      <c r="D174" s="115"/>
      <c r="E174" s="116" t="s">
        <v>337</v>
      </c>
      <c r="F174" s="28">
        <f>SUM(G174:I174)</f>
        <v>4026.9</v>
      </c>
      <c r="G174" s="24"/>
      <c r="H174" s="24">
        <v>2344.8000000000002</v>
      </c>
      <c r="I174" s="29">
        <v>1682.1</v>
      </c>
      <c r="J174" s="28">
        <f>SUM(K174:M174)</f>
        <v>2388.6</v>
      </c>
      <c r="K174" s="24"/>
      <c r="L174" s="24">
        <v>1194.3</v>
      </c>
      <c r="M174" s="29">
        <v>1194.3</v>
      </c>
      <c r="N174" s="106">
        <f t="shared" si="27"/>
        <v>59.316099232660356</v>
      </c>
      <c r="O174" s="24"/>
      <c r="P174" s="24">
        <f t="shared" si="27"/>
        <v>50.933981576253828</v>
      </c>
      <c r="Q174" s="24">
        <f t="shared" si="27"/>
        <v>71.00053504547887</v>
      </c>
    </row>
    <row r="175" spans="1:17" s="112" customFormat="1" ht="29.25" customHeight="1">
      <c r="A175" s="118" t="s">
        <v>358</v>
      </c>
      <c r="B175" s="118" t="s">
        <v>359</v>
      </c>
      <c r="C175" s="118" t="s">
        <v>82</v>
      </c>
      <c r="D175" s="113" t="s">
        <v>15</v>
      </c>
      <c r="E175" s="116"/>
      <c r="F175" s="28">
        <f>F176</f>
        <v>100</v>
      </c>
      <c r="G175" s="24"/>
      <c r="H175" s="24">
        <f>H176</f>
        <v>100</v>
      </c>
      <c r="I175" s="29"/>
      <c r="J175" s="28">
        <f>J176</f>
        <v>100</v>
      </c>
      <c r="K175" s="24"/>
      <c r="L175" s="24">
        <f>L176</f>
        <v>100</v>
      </c>
      <c r="M175" s="29"/>
      <c r="N175" s="106">
        <f t="shared" si="27"/>
        <v>100</v>
      </c>
      <c r="O175" s="24"/>
      <c r="P175" s="24">
        <f t="shared" si="27"/>
        <v>100</v>
      </c>
      <c r="Q175" s="24"/>
    </row>
    <row r="176" spans="1:17" s="112" customFormat="1" ht="96">
      <c r="A176" s="118"/>
      <c r="B176" s="118"/>
      <c r="C176" s="118"/>
      <c r="D176" s="115" t="s">
        <v>175</v>
      </c>
      <c r="E176" s="116"/>
      <c r="F176" s="28">
        <f>SUM(F177:F177)</f>
        <v>100</v>
      </c>
      <c r="G176" s="24"/>
      <c r="H176" s="24">
        <f t="shared" ref="H176:L176" si="62">SUM(H177:H177)</f>
        <v>100</v>
      </c>
      <c r="I176" s="29"/>
      <c r="J176" s="28">
        <f t="shared" si="62"/>
        <v>100</v>
      </c>
      <c r="K176" s="24"/>
      <c r="L176" s="24">
        <f t="shared" si="62"/>
        <v>100</v>
      </c>
      <c r="M176" s="29"/>
      <c r="N176" s="106">
        <f t="shared" si="27"/>
        <v>100</v>
      </c>
      <c r="O176" s="24"/>
      <c r="P176" s="24">
        <f t="shared" si="27"/>
        <v>100</v>
      </c>
      <c r="Q176" s="24"/>
    </row>
    <row r="177" spans="1:17" s="112" customFormat="1" ht="12">
      <c r="A177" s="118"/>
      <c r="B177" s="118"/>
      <c r="C177" s="118"/>
      <c r="D177" s="115"/>
      <c r="E177" s="102" t="s">
        <v>338</v>
      </c>
      <c r="F177" s="28">
        <f>SUM(G177:I177)</f>
        <v>100</v>
      </c>
      <c r="G177" s="24"/>
      <c r="H177" s="24">
        <v>100</v>
      </c>
      <c r="I177" s="29"/>
      <c r="J177" s="28">
        <f>SUM(K177:M177)</f>
        <v>100</v>
      </c>
      <c r="K177" s="24"/>
      <c r="L177" s="24">
        <v>100</v>
      </c>
      <c r="M177" s="29"/>
      <c r="N177" s="106">
        <f t="shared" si="27"/>
        <v>100</v>
      </c>
      <c r="O177" s="24"/>
      <c r="P177" s="24">
        <f t="shared" si="27"/>
        <v>100</v>
      </c>
      <c r="Q177" s="24"/>
    </row>
    <row r="178" spans="1:17" s="112" customFormat="1" ht="27" customHeight="1">
      <c r="A178" s="118" t="s">
        <v>79</v>
      </c>
      <c r="B178" s="118" t="s">
        <v>83</v>
      </c>
      <c r="C178" s="118" t="s">
        <v>84</v>
      </c>
      <c r="D178" s="113" t="s">
        <v>15</v>
      </c>
      <c r="E178" s="116"/>
      <c r="F178" s="28">
        <f>F179</f>
        <v>900</v>
      </c>
      <c r="G178" s="24"/>
      <c r="H178" s="24">
        <f>H179</f>
        <v>900</v>
      </c>
      <c r="I178" s="29"/>
      <c r="J178" s="28">
        <f>J179</f>
        <v>0</v>
      </c>
      <c r="K178" s="24"/>
      <c r="L178" s="24">
        <f>L179</f>
        <v>0</v>
      </c>
      <c r="M178" s="29"/>
      <c r="N178" s="106">
        <f t="shared" ref="N178:Q193" si="63">J178/F178*100</f>
        <v>0</v>
      </c>
      <c r="O178" s="24"/>
      <c r="P178" s="24">
        <f t="shared" ref="P178:Q187" si="64">L178/H178*100</f>
        <v>0</v>
      </c>
      <c r="Q178" s="24"/>
    </row>
    <row r="179" spans="1:17" s="112" customFormat="1" ht="96">
      <c r="A179" s="118"/>
      <c r="B179" s="118"/>
      <c r="C179" s="118"/>
      <c r="D179" s="115" t="s">
        <v>175</v>
      </c>
      <c r="E179" s="116"/>
      <c r="F179" s="28">
        <f>F180</f>
        <v>900</v>
      </c>
      <c r="G179" s="24">
        <f t="shared" ref="G179:M179" si="65">G180</f>
        <v>0</v>
      </c>
      <c r="H179" s="24">
        <f t="shared" si="65"/>
        <v>900</v>
      </c>
      <c r="I179" s="29">
        <f t="shared" si="65"/>
        <v>0</v>
      </c>
      <c r="J179" s="28">
        <f t="shared" si="65"/>
        <v>0</v>
      </c>
      <c r="K179" s="24">
        <f t="shared" si="65"/>
        <v>0</v>
      </c>
      <c r="L179" s="24">
        <f t="shared" si="65"/>
        <v>0</v>
      </c>
      <c r="M179" s="29">
        <f t="shared" si="65"/>
        <v>0</v>
      </c>
      <c r="N179" s="106">
        <f t="shared" si="63"/>
        <v>0</v>
      </c>
      <c r="O179" s="24"/>
      <c r="P179" s="24">
        <f t="shared" si="64"/>
        <v>0</v>
      </c>
      <c r="Q179" s="24"/>
    </row>
    <row r="180" spans="1:17" s="112" customFormat="1" ht="12">
      <c r="A180" s="118"/>
      <c r="B180" s="118"/>
      <c r="C180" s="118"/>
      <c r="D180" s="115"/>
      <c r="E180" s="102" t="s">
        <v>178</v>
      </c>
      <c r="F180" s="28">
        <f>SUM(G180:I180)</f>
        <v>900</v>
      </c>
      <c r="G180" s="24"/>
      <c r="H180" s="24">
        <v>900</v>
      </c>
      <c r="I180" s="29"/>
      <c r="J180" s="28">
        <f>SUM(K180:M180)</f>
        <v>0</v>
      </c>
      <c r="K180" s="24"/>
      <c r="L180" s="24">
        <v>0</v>
      </c>
      <c r="M180" s="29"/>
      <c r="N180" s="106">
        <f t="shared" si="63"/>
        <v>0</v>
      </c>
      <c r="O180" s="24"/>
      <c r="P180" s="24">
        <f t="shared" si="64"/>
        <v>0</v>
      </c>
      <c r="Q180" s="24"/>
    </row>
    <row r="181" spans="1:17" s="112" customFormat="1" ht="90" customHeight="1">
      <c r="A181" s="118" t="s">
        <v>360</v>
      </c>
      <c r="B181" s="118" t="s">
        <v>85</v>
      </c>
      <c r="C181" s="118" t="s">
        <v>179</v>
      </c>
      <c r="D181" s="113" t="s">
        <v>15</v>
      </c>
      <c r="E181" s="116"/>
      <c r="F181" s="28">
        <f>F182</f>
        <v>11426.099999999999</v>
      </c>
      <c r="G181" s="24">
        <f t="shared" ref="G181:M181" si="66">G182</f>
        <v>11169.4</v>
      </c>
      <c r="H181" s="24">
        <f t="shared" si="66"/>
        <v>227.9</v>
      </c>
      <c r="I181" s="29">
        <f t="shared" si="66"/>
        <v>28.8</v>
      </c>
      <c r="J181" s="28">
        <f t="shared" si="66"/>
        <v>629.49999999999989</v>
      </c>
      <c r="K181" s="24">
        <f t="shared" si="66"/>
        <v>615.29999999999995</v>
      </c>
      <c r="L181" s="24">
        <f t="shared" si="66"/>
        <v>12.6</v>
      </c>
      <c r="M181" s="29">
        <f t="shared" si="66"/>
        <v>1.6</v>
      </c>
      <c r="N181" s="106">
        <f t="shared" si="63"/>
        <v>5.5093163896692658</v>
      </c>
      <c r="O181" s="24">
        <f t="shared" si="63"/>
        <v>5.5088008308414063</v>
      </c>
      <c r="P181" s="24">
        <f t="shared" si="64"/>
        <v>5.5287406757349711</v>
      </c>
      <c r="Q181" s="24">
        <f t="shared" si="64"/>
        <v>5.5555555555555562</v>
      </c>
    </row>
    <row r="182" spans="1:17" s="112" customFormat="1" ht="96">
      <c r="A182" s="118"/>
      <c r="B182" s="118"/>
      <c r="C182" s="118"/>
      <c r="D182" s="115" t="s">
        <v>175</v>
      </c>
      <c r="E182" s="116"/>
      <c r="F182" s="28">
        <f>SUM(F183:F184)</f>
        <v>11426.099999999999</v>
      </c>
      <c r="G182" s="24">
        <f t="shared" ref="G182:M182" si="67">SUM(G183:G184)</f>
        <v>11169.4</v>
      </c>
      <c r="H182" s="24">
        <f t="shared" si="67"/>
        <v>227.9</v>
      </c>
      <c r="I182" s="29">
        <f t="shared" si="67"/>
        <v>28.8</v>
      </c>
      <c r="J182" s="28">
        <f t="shared" si="67"/>
        <v>629.49999999999989</v>
      </c>
      <c r="K182" s="24">
        <f t="shared" si="67"/>
        <v>615.29999999999995</v>
      </c>
      <c r="L182" s="24">
        <f t="shared" si="67"/>
        <v>12.6</v>
      </c>
      <c r="M182" s="29">
        <f t="shared" si="67"/>
        <v>1.6</v>
      </c>
      <c r="N182" s="106">
        <f t="shared" si="63"/>
        <v>5.5093163896692658</v>
      </c>
      <c r="O182" s="24">
        <f t="shared" si="63"/>
        <v>5.5088008308414063</v>
      </c>
      <c r="P182" s="24">
        <f t="shared" si="64"/>
        <v>5.5287406757349711</v>
      </c>
      <c r="Q182" s="24">
        <f t="shared" si="64"/>
        <v>5.5555555555555562</v>
      </c>
    </row>
    <row r="183" spans="1:17" s="112" customFormat="1" ht="12">
      <c r="A183" s="118"/>
      <c r="B183" s="118"/>
      <c r="C183" s="118"/>
      <c r="D183" s="115"/>
      <c r="E183" s="102" t="s">
        <v>180</v>
      </c>
      <c r="F183" s="28">
        <f>SUM(G183:I183)</f>
        <v>9521.6999999999989</v>
      </c>
      <c r="G183" s="24">
        <v>9307.7999999999993</v>
      </c>
      <c r="H183" s="24">
        <v>189.9</v>
      </c>
      <c r="I183" s="29">
        <v>24</v>
      </c>
      <c r="J183" s="28">
        <f>SUM(K183:M183)</f>
        <v>524.59999999999991</v>
      </c>
      <c r="K183" s="24">
        <v>512.79999999999995</v>
      </c>
      <c r="L183" s="24">
        <v>10.5</v>
      </c>
      <c r="M183" s="29">
        <v>1.3</v>
      </c>
      <c r="N183" s="106">
        <f t="shared" si="63"/>
        <v>5.509520358759465</v>
      </c>
      <c r="O183" s="24">
        <f t="shared" si="63"/>
        <v>5.5093577429682634</v>
      </c>
      <c r="P183" s="24">
        <f t="shared" si="64"/>
        <v>5.5292259083728279</v>
      </c>
      <c r="Q183" s="24">
        <f t="shared" si="64"/>
        <v>5.416666666666667</v>
      </c>
    </row>
    <row r="184" spans="1:17" s="112" customFormat="1" ht="12">
      <c r="A184" s="118"/>
      <c r="B184" s="118"/>
      <c r="C184" s="118"/>
      <c r="D184" s="115"/>
      <c r="E184" s="102" t="s">
        <v>181</v>
      </c>
      <c r="F184" s="28">
        <f>SUM(G184:I184)</f>
        <v>1904.3999999999999</v>
      </c>
      <c r="G184" s="24">
        <v>1861.6</v>
      </c>
      <c r="H184" s="24">
        <v>38</v>
      </c>
      <c r="I184" s="29">
        <v>4.8</v>
      </c>
      <c r="J184" s="28">
        <f>SUM(K184:M184)</f>
        <v>104.89999999999999</v>
      </c>
      <c r="K184" s="24">
        <v>102.5</v>
      </c>
      <c r="L184" s="24">
        <v>2.1</v>
      </c>
      <c r="M184" s="29">
        <v>0.3</v>
      </c>
      <c r="N184" s="106">
        <f t="shared" si="63"/>
        <v>5.5082965763495064</v>
      </c>
      <c r="O184" s="24">
        <f t="shared" si="63"/>
        <v>5.5060163300386762</v>
      </c>
      <c r="P184" s="24">
        <f t="shared" si="64"/>
        <v>5.526315789473685</v>
      </c>
      <c r="Q184" s="24">
        <f t="shared" si="64"/>
        <v>6.25</v>
      </c>
    </row>
    <row r="185" spans="1:17" s="112" customFormat="1" ht="90" customHeight="1">
      <c r="A185" s="50" t="s">
        <v>361</v>
      </c>
      <c r="B185" s="50" t="s">
        <v>86</v>
      </c>
      <c r="C185" s="50" t="s">
        <v>182</v>
      </c>
      <c r="D185" s="113" t="s">
        <v>15</v>
      </c>
      <c r="E185" s="116"/>
      <c r="F185" s="28">
        <f>F186</f>
        <v>11265.4</v>
      </c>
      <c r="G185" s="24">
        <f t="shared" ref="G185:M186" si="68">G186</f>
        <v>11012.3</v>
      </c>
      <c r="H185" s="24">
        <f t="shared" si="68"/>
        <v>224.7</v>
      </c>
      <c r="I185" s="29">
        <f t="shared" si="68"/>
        <v>28.4</v>
      </c>
      <c r="J185" s="28">
        <f t="shared" si="68"/>
        <v>3206.7999999999997</v>
      </c>
      <c r="K185" s="24">
        <f t="shared" si="68"/>
        <v>3134.7</v>
      </c>
      <c r="L185" s="24">
        <f t="shared" si="68"/>
        <v>64</v>
      </c>
      <c r="M185" s="29">
        <f t="shared" si="68"/>
        <v>8.1</v>
      </c>
      <c r="N185" s="106">
        <f t="shared" si="63"/>
        <v>28.465922204271482</v>
      </c>
      <c r="O185" s="24">
        <f t="shared" si="63"/>
        <v>28.465443186255367</v>
      </c>
      <c r="P185" s="24">
        <f t="shared" si="64"/>
        <v>28.48242100578549</v>
      </c>
      <c r="Q185" s="24">
        <f t="shared" si="64"/>
        <v>28.52112676056338</v>
      </c>
    </row>
    <row r="186" spans="1:17" s="112" customFormat="1" ht="96">
      <c r="A186" s="51"/>
      <c r="B186" s="51"/>
      <c r="C186" s="51"/>
      <c r="D186" s="115" t="s">
        <v>175</v>
      </c>
      <c r="E186" s="116"/>
      <c r="F186" s="28">
        <f>F187</f>
        <v>11265.4</v>
      </c>
      <c r="G186" s="24">
        <f t="shared" si="68"/>
        <v>11012.3</v>
      </c>
      <c r="H186" s="24">
        <f t="shared" si="68"/>
        <v>224.7</v>
      </c>
      <c r="I186" s="29">
        <f t="shared" si="68"/>
        <v>28.4</v>
      </c>
      <c r="J186" s="28">
        <f t="shared" si="68"/>
        <v>3206.7999999999997</v>
      </c>
      <c r="K186" s="24">
        <f t="shared" si="68"/>
        <v>3134.7</v>
      </c>
      <c r="L186" s="24">
        <f t="shared" si="68"/>
        <v>64</v>
      </c>
      <c r="M186" s="29">
        <f t="shared" si="68"/>
        <v>8.1</v>
      </c>
      <c r="N186" s="106">
        <f t="shared" si="63"/>
        <v>28.465922204271482</v>
      </c>
      <c r="O186" s="24">
        <f t="shared" si="63"/>
        <v>28.465443186255367</v>
      </c>
      <c r="P186" s="24">
        <f t="shared" si="64"/>
        <v>28.48242100578549</v>
      </c>
      <c r="Q186" s="24">
        <f t="shared" si="64"/>
        <v>28.52112676056338</v>
      </c>
    </row>
    <row r="187" spans="1:17" s="112" customFormat="1" ht="26.25" customHeight="1">
      <c r="A187" s="80"/>
      <c r="B187" s="80"/>
      <c r="C187" s="80"/>
      <c r="D187" s="115"/>
      <c r="E187" s="102" t="s">
        <v>183</v>
      </c>
      <c r="F187" s="28">
        <f>SUM(G187:I187)</f>
        <v>11265.4</v>
      </c>
      <c r="G187" s="24">
        <v>11012.3</v>
      </c>
      <c r="H187" s="24">
        <v>224.7</v>
      </c>
      <c r="I187" s="29">
        <v>28.4</v>
      </c>
      <c r="J187" s="28">
        <f>SUM(K187:M187)</f>
        <v>3206.7999999999997</v>
      </c>
      <c r="K187" s="24">
        <v>3134.7</v>
      </c>
      <c r="L187" s="24">
        <v>64</v>
      </c>
      <c r="M187" s="29">
        <v>8.1</v>
      </c>
      <c r="N187" s="106">
        <f t="shared" si="63"/>
        <v>28.465922204271482</v>
      </c>
      <c r="O187" s="24">
        <f t="shared" si="63"/>
        <v>28.465443186255367</v>
      </c>
      <c r="P187" s="24">
        <f t="shared" si="64"/>
        <v>28.48242100578549</v>
      </c>
      <c r="Q187" s="24">
        <f t="shared" si="64"/>
        <v>28.52112676056338</v>
      </c>
    </row>
    <row r="188" spans="1:17" s="112" customFormat="1" ht="44.25" customHeight="1">
      <c r="A188" s="50" t="s">
        <v>362</v>
      </c>
      <c r="B188" s="50" t="s">
        <v>363</v>
      </c>
      <c r="C188" s="50" t="s">
        <v>87</v>
      </c>
      <c r="D188" s="113" t="s">
        <v>15</v>
      </c>
      <c r="E188" s="116"/>
      <c r="F188" s="28">
        <f>F189</f>
        <v>39216.199999999997</v>
      </c>
      <c r="G188" s="24">
        <f>G189</f>
        <v>39216.199999999997</v>
      </c>
      <c r="H188" s="24"/>
      <c r="I188" s="29"/>
      <c r="J188" s="28">
        <f>J189</f>
        <v>28602</v>
      </c>
      <c r="K188" s="24">
        <f>K189</f>
        <v>28602</v>
      </c>
      <c r="L188" s="24"/>
      <c r="M188" s="29"/>
      <c r="N188" s="106">
        <f t="shared" si="63"/>
        <v>72.934144562706237</v>
      </c>
      <c r="O188" s="24">
        <f t="shared" si="63"/>
        <v>72.934144562706237</v>
      </c>
      <c r="P188" s="24"/>
      <c r="Q188" s="24"/>
    </row>
    <row r="189" spans="1:17" s="112" customFormat="1" ht="12">
      <c r="A189" s="51"/>
      <c r="B189" s="51"/>
      <c r="C189" s="51"/>
      <c r="D189" s="115" t="s">
        <v>61</v>
      </c>
      <c r="E189" s="116"/>
      <c r="F189" s="28">
        <f>SUM(F190:F191)</f>
        <v>39216.199999999997</v>
      </c>
      <c r="G189" s="24">
        <f t="shared" ref="G189:M189" si="69">SUM(G190:G191)</f>
        <v>39216.199999999997</v>
      </c>
      <c r="H189" s="24">
        <f t="shared" si="69"/>
        <v>0</v>
      </c>
      <c r="I189" s="29">
        <f t="shared" si="69"/>
        <v>0</v>
      </c>
      <c r="J189" s="28">
        <f t="shared" si="69"/>
        <v>28602</v>
      </c>
      <c r="K189" s="24">
        <f t="shared" si="69"/>
        <v>28602</v>
      </c>
      <c r="L189" s="24">
        <f t="shared" si="69"/>
        <v>0</v>
      </c>
      <c r="M189" s="29">
        <f t="shared" si="69"/>
        <v>0</v>
      </c>
      <c r="N189" s="106">
        <f t="shared" si="63"/>
        <v>72.934144562706237</v>
      </c>
      <c r="O189" s="24">
        <f t="shared" si="63"/>
        <v>72.934144562706237</v>
      </c>
      <c r="P189" s="24"/>
      <c r="Q189" s="24"/>
    </row>
    <row r="190" spans="1:17" s="112" customFormat="1" ht="12">
      <c r="A190" s="51"/>
      <c r="B190" s="51"/>
      <c r="C190" s="51"/>
      <c r="D190" s="115"/>
      <c r="E190" s="102" t="s">
        <v>339</v>
      </c>
      <c r="F190" s="28">
        <f>SUM(G190:I190)</f>
        <v>25388.7</v>
      </c>
      <c r="G190" s="24">
        <v>25388.7</v>
      </c>
      <c r="H190" s="24"/>
      <c r="I190" s="29"/>
      <c r="J190" s="28">
        <f>SUM(K190:M190)</f>
        <v>18560</v>
      </c>
      <c r="K190" s="24">
        <v>18560</v>
      </c>
      <c r="L190" s="24"/>
      <c r="M190" s="29"/>
      <c r="N190" s="106">
        <f t="shared" si="63"/>
        <v>73.103388515363136</v>
      </c>
      <c r="O190" s="24">
        <f t="shared" si="63"/>
        <v>73.103388515363136</v>
      </c>
      <c r="P190" s="24"/>
      <c r="Q190" s="24"/>
    </row>
    <row r="191" spans="1:17" s="112" customFormat="1" ht="12">
      <c r="A191" s="80"/>
      <c r="B191" s="80"/>
      <c r="C191" s="80"/>
      <c r="D191" s="115"/>
      <c r="E191" s="102" t="s">
        <v>340</v>
      </c>
      <c r="F191" s="28">
        <f>SUM(G191:I191)</f>
        <v>13827.5</v>
      </c>
      <c r="G191" s="24">
        <v>13827.5</v>
      </c>
      <c r="H191" s="24"/>
      <c r="I191" s="29"/>
      <c r="J191" s="28">
        <f>SUM(K191:M191)</f>
        <v>10042</v>
      </c>
      <c r="K191" s="24">
        <v>10042</v>
      </c>
      <c r="L191" s="24"/>
      <c r="M191" s="29"/>
      <c r="N191" s="106">
        <f t="shared" si="63"/>
        <v>72.623395407702034</v>
      </c>
      <c r="O191" s="24">
        <f t="shared" si="63"/>
        <v>72.623395407702034</v>
      </c>
      <c r="P191" s="24"/>
      <c r="Q191" s="24"/>
    </row>
    <row r="192" spans="1:17" s="112" customFormat="1" ht="44.25" customHeight="1">
      <c r="A192" s="50" t="s">
        <v>364</v>
      </c>
      <c r="B192" s="50" t="s">
        <v>88</v>
      </c>
      <c r="C192" s="50" t="s">
        <v>365</v>
      </c>
      <c r="D192" s="113" t="s">
        <v>15</v>
      </c>
      <c r="E192" s="116"/>
      <c r="F192" s="28">
        <f>F193</f>
        <v>39347.5</v>
      </c>
      <c r="G192" s="24">
        <f t="shared" ref="G192:I192" si="70">G193</f>
        <v>33394.800000000003</v>
      </c>
      <c r="H192" s="24">
        <f t="shared" si="70"/>
        <v>5893.2000000000007</v>
      </c>
      <c r="I192" s="29">
        <f t="shared" si="70"/>
        <v>59.5</v>
      </c>
      <c r="J192" s="28">
        <f>J193</f>
        <v>18064.8</v>
      </c>
      <c r="K192" s="24">
        <f t="shared" ref="K192:M192" si="71">K193</f>
        <v>15331.9</v>
      </c>
      <c r="L192" s="24">
        <f t="shared" si="71"/>
        <v>2705.6000000000004</v>
      </c>
      <c r="M192" s="29">
        <f t="shared" si="71"/>
        <v>27.299999999999997</v>
      </c>
      <c r="N192" s="106">
        <f t="shared" si="63"/>
        <v>45.910921913717516</v>
      </c>
      <c r="O192" s="24">
        <f t="shared" si="63"/>
        <v>45.911040042162249</v>
      </c>
      <c r="P192" s="24">
        <f t="shared" si="63"/>
        <v>45.910540962465213</v>
      </c>
      <c r="Q192" s="24">
        <f t="shared" si="63"/>
        <v>45.882352941176471</v>
      </c>
    </row>
    <row r="193" spans="1:17" s="112" customFormat="1" ht="12">
      <c r="A193" s="51"/>
      <c r="B193" s="51"/>
      <c r="C193" s="51"/>
      <c r="D193" s="115" t="s">
        <v>61</v>
      </c>
      <c r="E193" s="116"/>
      <c r="F193" s="28">
        <f>SUM(F194:F195)</f>
        <v>39347.5</v>
      </c>
      <c r="G193" s="24">
        <f t="shared" ref="G193:M193" si="72">SUM(G194:G195)</f>
        <v>33394.800000000003</v>
      </c>
      <c r="H193" s="24">
        <f t="shared" si="72"/>
        <v>5893.2000000000007</v>
      </c>
      <c r="I193" s="29">
        <f t="shared" si="72"/>
        <v>59.5</v>
      </c>
      <c r="J193" s="28">
        <f t="shared" si="72"/>
        <v>18064.8</v>
      </c>
      <c r="K193" s="24">
        <f t="shared" si="72"/>
        <v>15331.9</v>
      </c>
      <c r="L193" s="24">
        <f t="shared" si="72"/>
        <v>2705.6000000000004</v>
      </c>
      <c r="M193" s="29">
        <f t="shared" si="72"/>
        <v>27.299999999999997</v>
      </c>
      <c r="N193" s="106">
        <f t="shared" si="63"/>
        <v>45.910921913717516</v>
      </c>
      <c r="O193" s="24">
        <f t="shared" si="63"/>
        <v>45.911040042162249</v>
      </c>
      <c r="P193" s="24">
        <f t="shared" si="63"/>
        <v>45.910540962465213</v>
      </c>
      <c r="Q193" s="24">
        <f t="shared" si="63"/>
        <v>45.882352941176471</v>
      </c>
    </row>
    <row r="194" spans="1:17" s="112" customFormat="1" ht="12">
      <c r="A194" s="51"/>
      <c r="B194" s="51"/>
      <c r="C194" s="51"/>
      <c r="D194" s="115"/>
      <c r="E194" s="102" t="s">
        <v>341</v>
      </c>
      <c r="F194" s="28">
        <f>SUM(G194:I194)</f>
        <v>21434.6</v>
      </c>
      <c r="G194" s="24">
        <v>18191.7</v>
      </c>
      <c r="H194" s="24">
        <v>3210.3</v>
      </c>
      <c r="I194" s="29">
        <v>32.6</v>
      </c>
      <c r="J194" s="28">
        <f>SUM(K194:M194)</f>
        <v>9968</v>
      </c>
      <c r="K194" s="24">
        <v>8460</v>
      </c>
      <c r="L194" s="24">
        <v>1492.9</v>
      </c>
      <c r="M194" s="29">
        <v>15.1</v>
      </c>
      <c r="N194" s="106">
        <f t="shared" ref="N194:Q209" si="73">J194/F194*100</f>
        <v>46.504250137627949</v>
      </c>
      <c r="O194" s="24">
        <f t="shared" si="73"/>
        <v>46.504724682135254</v>
      </c>
      <c r="P194" s="24">
        <f t="shared" si="73"/>
        <v>46.50344204591471</v>
      </c>
      <c r="Q194" s="24">
        <f t="shared" si="73"/>
        <v>46.319018404907972</v>
      </c>
    </row>
    <row r="195" spans="1:17" s="112" customFormat="1" ht="12">
      <c r="A195" s="80"/>
      <c r="B195" s="80"/>
      <c r="C195" s="80"/>
      <c r="D195" s="115"/>
      <c r="E195" s="102" t="s">
        <v>342</v>
      </c>
      <c r="F195" s="28">
        <f>SUM(G195:I195)</f>
        <v>17912.900000000001</v>
      </c>
      <c r="G195" s="24">
        <v>15203.1</v>
      </c>
      <c r="H195" s="24">
        <v>2682.9</v>
      </c>
      <c r="I195" s="29">
        <v>26.9</v>
      </c>
      <c r="J195" s="28">
        <f>SUM(K195:M195)</f>
        <v>8096.7999999999993</v>
      </c>
      <c r="K195" s="24">
        <v>6871.9</v>
      </c>
      <c r="L195" s="24">
        <v>1212.7</v>
      </c>
      <c r="M195" s="29">
        <v>12.2</v>
      </c>
      <c r="N195" s="106">
        <f t="shared" si="73"/>
        <v>45.200944570672526</v>
      </c>
      <c r="O195" s="24">
        <f t="shared" si="73"/>
        <v>45.200649867461237</v>
      </c>
      <c r="P195" s="24">
        <f t="shared" si="73"/>
        <v>45.201088374520111</v>
      </c>
      <c r="Q195" s="24">
        <f t="shared" si="73"/>
        <v>45.353159851301115</v>
      </c>
    </row>
    <row r="196" spans="1:17" s="112" customFormat="1" ht="44.25" customHeight="1">
      <c r="A196" s="50" t="s">
        <v>366</v>
      </c>
      <c r="B196" s="50" t="s">
        <v>95</v>
      </c>
      <c r="C196" s="50" t="s">
        <v>367</v>
      </c>
      <c r="D196" s="113" t="s">
        <v>15</v>
      </c>
      <c r="E196" s="116"/>
      <c r="F196" s="28">
        <f>F197</f>
        <v>1620.3999999999999</v>
      </c>
      <c r="G196" s="24">
        <f t="shared" ref="G196:I196" si="74">G197</f>
        <v>1584</v>
      </c>
      <c r="H196" s="24">
        <f t="shared" si="74"/>
        <v>32.299999999999997</v>
      </c>
      <c r="I196" s="29">
        <f t="shared" si="74"/>
        <v>4.0999999999999996</v>
      </c>
      <c r="J196" s="28">
        <f>J197</f>
        <v>1620.3999999999999</v>
      </c>
      <c r="K196" s="24">
        <f t="shared" ref="K196:M196" si="75">K197</f>
        <v>1584</v>
      </c>
      <c r="L196" s="24">
        <f t="shared" si="75"/>
        <v>32.299999999999997</v>
      </c>
      <c r="M196" s="29">
        <f t="shared" si="75"/>
        <v>4.0999999999999996</v>
      </c>
      <c r="N196" s="106">
        <f t="shared" si="73"/>
        <v>100</v>
      </c>
      <c r="O196" s="24">
        <f t="shared" si="73"/>
        <v>100</v>
      </c>
      <c r="P196" s="24">
        <f t="shared" si="73"/>
        <v>100</v>
      </c>
      <c r="Q196" s="24">
        <f t="shared" si="73"/>
        <v>100</v>
      </c>
    </row>
    <row r="197" spans="1:17" s="112" customFormat="1" ht="12">
      <c r="A197" s="51"/>
      <c r="B197" s="51"/>
      <c r="C197" s="51"/>
      <c r="D197" s="115" t="s">
        <v>61</v>
      </c>
      <c r="E197" s="116"/>
      <c r="F197" s="28">
        <f>SUM(F198:F198)</f>
        <v>1620.3999999999999</v>
      </c>
      <c r="G197" s="24">
        <f t="shared" ref="G197:M197" si="76">SUM(G198:G198)</f>
        <v>1584</v>
      </c>
      <c r="H197" s="24">
        <f t="shared" si="76"/>
        <v>32.299999999999997</v>
      </c>
      <c r="I197" s="29">
        <f t="shared" si="76"/>
        <v>4.0999999999999996</v>
      </c>
      <c r="J197" s="28">
        <f t="shared" si="76"/>
        <v>1620.3999999999999</v>
      </c>
      <c r="K197" s="24">
        <f t="shared" si="76"/>
        <v>1584</v>
      </c>
      <c r="L197" s="24">
        <f t="shared" si="76"/>
        <v>32.299999999999997</v>
      </c>
      <c r="M197" s="29">
        <f t="shared" si="76"/>
        <v>4.0999999999999996</v>
      </c>
      <c r="N197" s="106">
        <f t="shared" si="73"/>
        <v>100</v>
      </c>
      <c r="O197" s="24">
        <f t="shared" si="73"/>
        <v>100</v>
      </c>
      <c r="P197" s="24">
        <f t="shared" si="73"/>
        <v>100</v>
      </c>
      <c r="Q197" s="24">
        <f t="shared" si="73"/>
        <v>100</v>
      </c>
    </row>
    <row r="198" spans="1:17" s="112" customFormat="1" ht="12">
      <c r="A198" s="51"/>
      <c r="B198" s="51"/>
      <c r="C198" s="51"/>
      <c r="D198" s="115"/>
      <c r="E198" s="102" t="s">
        <v>343</v>
      </c>
      <c r="F198" s="28">
        <f>SUM(G198:I198)</f>
        <v>1620.3999999999999</v>
      </c>
      <c r="G198" s="24">
        <v>1584</v>
      </c>
      <c r="H198" s="24">
        <v>32.299999999999997</v>
      </c>
      <c r="I198" s="29">
        <v>4.0999999999999996</v>
      </c>
      <c r="J198" s="28">
        <f>SUM(K198:M198)</f>
        <v>1620.3999999999999</v>
      </c>
      <c r="K198" s="24">
        <v>1584</v>
      </c>
      <c r="L198" s="24">
        <v>32.299999999999997</v>
      </c>
      <c r="M198" s="29">
        <v>4.0999999999999996</v>
      </c>
      <c r="N198" s="106">
        <f t="shared" si="73"/>
        <v>100</v>
      </c>
      <c r="O198" s="24">
        <f t="shared" si="73"/>
        <v>100</v>
      </c>
      <c r="P198" s="24">
        <f t="shared" si="73"/>
        <v>100</v>
      </c>
      <c r="Q198" s="24">
        <f t="shared" si="73"/>
        <v>100</v>
      </c>
    </row>
    <row r="199" spans="1:17" s="112" customFormat="1" ht="92.25" customHeight="1">
      <c r="A199" s="118" t="s">
        <v>89</v>
      </c>
      <c r="B199" s="118" t="s">
        <v>90</v>
      </c>
      <c r="C199" s="118" t="s">
        <v>91</v>
      </c>
      <c r="D199" s="113" t="s">
        <v>15</v>
      </c>
      <c r="E199" s="116"/>
      <c r="F199" s="28">
        <f>F200</f>
        <v>19736.5</v>
      </c>
      <c r="G199" s="24">
        <f t="shared" ref="G199:M199" si="77">G200</f>
        <v>1953.6</v>
      </c>
      <c r="H199" s="24">
        <f t="shared" si="77"/>
        <v>558.6</v>
      </c>
      <c r="I199" s="29">
        <f t="shared" si="77"/>
        <v>17224.3</v>
      </c>
      <c r="J199" s="28">
        <f t="shared" si="77"/>
        <v>14368.3</v>
      </c>
      <c r="K199" s="24">
        <f t="shared" si="77"/>
        <v>1953.6</v>
      </c>
      <c r="L199" s="24">
        <f t="shared" si="77"/>
        <v>107.5</v>
      </c>
      <c r="M199" s="29">
        <f t="shared" si="77"/>
        <v>12307.199999999999</v>
      </c>
      <c r="N199" s="106">
        <f t="shared" si="73"/>
        <v>72.80064854457477</v>
      </c>
      <c r="O199" s="24">
        <f t="shared" si="73"/>
        <v>100</v>
      </c>
      <c r="P199" s="24">
        <f t="shared" si="73"/>
        <v>19.244539921231649</v>
      </c>
      <c r="Q199" s="24">
        <f t="shared" si="73"/>
        <v>71.452540887002655</v>
      </c>
    </row>
    <row r="200" spans="1:17" s="112" customFormat="1" ht="96">
      <c r="A200" s="118"/>
      <c r="B200" s="118"/>
      <c r="C200" s="118"/>
      <c r="D200" s="115" t="s">
        <v>175</v>
      </c>
      <c r="E200" s="116"/>
      <c r="F200" s="28">
        <f t="shared" ref="F200:M200" si="78">SUM(F201:F206)</f>
        <v>19736.5</v>
      </c>
      <c r="G200" s="24">
        <f t="shared" si="78"/>
        <v>1953.6</v>
      </c>
      <c r="H200" s="24">
        <f t="shared" si="78"/>
        <v>558.6</v>
      </c>
      <c r="I200" s="29">
        <f t="shared" si="78"/>
        <v>17224.3</v>
      </c>
      <c r="J200" s="28">
        <f t="shared" si="78"/>
        <v>14368.3</v>
      </c>
      <c r="K200" s="24">
        <f t="shared" si="78"/>
        <v>1953.6</v>
      </c>
      <c r="L200" s="24">
        <f t="shared" si="78"/>
        <v>107.5</v>
      </c>
      <c r="M200" s="29">
        <f t="shared" si="78"/>
        <v>12307.199999999999</v>
      </c>
      <c r="N200" s="106">
        <f t="shared" si="73"/>
        <v>72.80064854457477</v>
      </c>
      <c r="O200" s="24">
        <f t="shared" si="73"/>
        <v>100</v>
      </c>
      <c r="P200" s="24">
        <f t="shared" si="73"/>
        <v>19.244539921231649</v>
      </c>
      <c r="Q200" s="24">
        <f t="shared" si="73"/>
        <v>71.452540887002655</v>
      </c>
    </row>
    <row r="201" spans="1:17" s="112" customFormat="1" ht="12">
      <c r="A201" s="118"/>
      <c r="B201" s="118"/>
      <c r="C201" s="118"/>
      <c r="D201" s="115"/>
      <c r="E201" s="102" t="s">
        <v>184</v>
      </c>
      <c r="F201" s="28">
        <f>SUM(G201:I201)</f>
        <v>15944.1</v>
      </c>
      <c r="G201" s="24"/>
      <c r="H201" s="24"/>
      <c r="I201" s="29">
        <v>15944.1</v>
      </c>
      <c r="J201" s="28">
        <f>SUM(K201:M201)</f>
        <v>11297.9</v>
      </c>
      <c r="K201" s="24"/>
      <c r="L201" s="24"/>
      <c r="M201" s="29">
        <v>11297.9</v>
      </c>
      <c r="N201" s="106">
        <f t="shared" si="73"/>
        <v>70.85944016909076</v>
      </c>
      <c r="O201" s="24"/>
      <c r="P201" s="24"/>
      <c r="Q201" s="24">
        <f t="shared" si="73"/>
        <v>70.85944016909076</v>
      </c>
    </row>
    <row r="202" spans="1:17" s="112" customFormat="1" ht="12">
      <c r="A202" s="118"/>
      <c r="B202" s="118"/>
      <c r="C202" s="118"/>
      <c r="D202" s="115"/>
      <c r="E202" s="102" t="s">
        <v>185</v>
      </c>
      <c r="F202" s="28">
        <f t="shared" ref="F202:F205" si="79">SUM(G202:I202)</f>
        <v>992.1</v>
      </c>
      <c r="G202" s="24"/>
      <c r="H202" s="24"/>
      <c r="I202" s="29">
        <v>992.1</v>
      </c>
      <c r="J202" s="28">
        <f t="shared" ref="J202:J205" si="80">SUM(K202:M202)</f>
        <v>787.5</v>
      </c>
      <c r="K202" s="24"/>
      <c r="L202" s="24"/>
      <c r="M202" s="29">
        <v>787.5</v>
      </c>
      <c r="N202" s="106">
        <f t="shared" si="73"/>
        <v>79.377078923495617</v>
      </c>
      <c r="O202" s="24"/>
      <c r="P202" s="24"/>
      <c r="Q202" s="24">
        <f t="shared" si="73"/>
        <v>79.377078923495617</v>
      </c>
    </row>
    <row r="203" spans="1:17" s="112" customFormat="1" ht="12">
      <c r="A203" s="118"/>
      <c r="B203" s="118"/>
      <c r="C203" s="118"/>
      <c r="D203" s="115"/>
      <c r="E203" s="102" t="s">
        <v>186</v>
      </c>
      <c r="F203" s="28">
        <f t="shared" si="79"/>
        <v>283.10000000000002</v>
      </c>
      <c r="G203" s="24"/>
      <c r="H203" s="24"/>
      <c r="I203" s="29">
        <v>283.10000000000002</v>
      </c>
      <c r="J203" s="28">
        <f t="shared" si="80"/>
        <v>216.8</v>
      </c>
      <c r="K203" s="24"/>
      <c r="L203" s="24"/>
      <c r="M203" s="29">
        <v>216.8</v>
      </c>
      <c r="N203" s="106">
        <f t="shared" si="73"/>
        <v>76.580713528788408</v>
      </c>
      <c r="O203" s="24"/>
      <c r="P203" s="24"/>
      <c r="Q203" s="24">
        <f t="shared" si="73"/>
        <v>76.580713528788408</v>
      </c>
    </row>
    <row r="204" spans="1:17" s="112" customFormat="1" ht="12">
      <c r="A204" s="118"/>
      <c r="B204" s="118"/>
      <c r="C204" s="118"/>
      <c r="D204" s="115"/>
      <c r="E204" s="102" t="s">
        <v>639</v>
      </c>
      <c r="F204" s="28">
        <f t="shared" si="79"/>
        <v>517.20000000000005</v>
      </c>
      <c r="G204" s="24"/>
      <c r="H204" s="24">
        <v>517.20000000000005</v>
      </c>
      <c r="I204" s="29"/>
      <c r="J204" s="28">
        <f t="shared" si="80"/>
        <v>67.599999999999994</v>
      </c>
      <c r="K204" s="24"/>
      <c r="L204" s="24">
        <v>67.599999999999994</v>
      </c>
      <c r="M204" s="29"/>
      <c r="N204" s="106">
        <f t="shared" si="73"/>
        <v>13.070378963650423</v>
      </c>
      <c r="O204" s="106"/>
      <c r="P204" s="106">
        <f t="shared" ref="P204" si="81">L204/H204*100</f>
        <v>13.070378963650423</v>
      </c>
      <c r="Q204" s="24"/>
    </row>
    <row r="205" spans="1:17" s="112" customFormat="1" ht="12">
      <c r="A205" s="118"/>
      <c r="B205" s="118"/>
      <c r="C205" s="118"/>
      <c r="D205" s="115"/>
      <c r="E205" s="102" t="s">
        <v>640</v>
      </c>
      <c r="F205" s="28">
        <f t="shared" si="79"/>
        <v>1.5</v>
      </c>
      <c r="G205" s="24"/>
      <c r="H205" s="24">
        <v>1.5</v>
      </c>
      <c r="I205" s="29"/>
      <c r="J205" s="28">
        <f t="shared" si="80"/>
        <v>0</v>
      </c>
      <c r="K205" s="24"/>
      <c r="L205" s="24">
        <v>0</v>
      </c>
      <c r="M205" s="29"/>
      <c r="N205" s="106">
        <f t="shared" si="73"/>
        <v>0</v>
      </c>
      <c r="O205" s="106"/>
      <c r="P205" s="106">
        <f t="shared" ref="P204:P206" si="82">L205/H205*100</f>
        <v>0</v>
      </c>
      <c r="Q205" s="24"/>
    </row>
    <row r="206" spans="1:17" s="112" customFormat="1" ht="12">
      <c r="A206" s="118"/>
      <c r="B206" s="118"/>
      <c r="C206" s="118"/>
      <c r="D206" s="115"/>
      <c r="E206" s="117" t="s">
        <v>187</v>
      </c>
      <c r="F206" s="28">
        <f>SUM(G206:I206)</f>
        <v>1998.5</v>
      </c>
      <c r="G206" s="24">
        <v>1953.6</v>
      </c>
      <c r="H206" s="24">
        <v>39.9</v>
      </c>
      <c r="I206" s="29">
        <v>5</v>
      </c>
      <c r="J206" s="28">
        <f>SUM(K206:M206)</f>
        <v>1998.5</v>
      </c>
      <c r="K206" s="24">
        <v>1953.6</v>
      </c>
      <c r="L206" s="24">
        <v>39.9</v>
      </c>
      <c r="M206" s="29">
        <v>5</v>
      </c>
      <c r="N206" s="106">
        <f t="shared" si="73"/>
        <v>100</v>
      </c>
      <c r="O206" s="106">
        <f t="shared" ref="O206" si="83">K206/G206*100</f>
        <v>100</v>
      </c>
      <c r="P206" s="106">
        <f t="shared" si="82"/>
        <v>100</v>
      </c>
      <c r="Q206" s="106">
        <f t="shared" ref="Q206" si="84">M206/I206*100</f>
        <v>100</v>
      </c>
    </row>
    <row r="207" spans="1:17" s="112" customFormat="1" ht="44.25" customHeight="1">
      <c r="A207" s="118" t="s">
        <v>92</v>
      </c>
      <c r="B207" s="118" t="s">
        <v>93</v>
      </c>
      <c r="C207" s="118" t="s">
        <v>94</v>
      </c>
      <c r="D207" s="113" t="s">
        <v>15</v>
      </c>
      <c r="E207" s="116"/>
      <c r="F207" s="28">
        <f>F208</f>
        <v>17738</v>
      </c>
      <c r="G207" s="24"/>
      <c r="H207" s="24"/>
      <c r="I207" s="29">
        <f>I208</f>
        <v>17219.3</v>
      </c>
      <c r="J207" s="28">
        <f>J208</f>
        <v>12369.8</v>
      </c>
      <c r="K207" s="24"/>
      <c r="L207" s="24"/>
      <c r="M207" s="29">
        <f>M208</f>
        <v>12302.199999999999</v>
      </c>
      <c r="N207" s="106">
        <f t="shared" si="73"/>
        <v>69.73615965723306</v>
      </c>
      <c r="O207" s="24"/>
      <c r="P207" s="24"/>
      <c r="Q207" s="24">
        <f t="shared" si="73"/>
        <v>71.444251508481756</v>
      </c>
    </row>
    <row r="208" spans="1:17" s="112" customFormat="1" ht="96">
      <c r="A208" s="118"/>
      <c r="B208" s="118"/>
      <c r="C208" s="118"/>
      <c r="D208" s="115" t="s">
        <v>175</v>
      </c>
      <c r="E208" s="116"/>
      <c r="F208" s="28">
        <f>SUM(F209:F213)</f>
        <v>17738</v>
      </c>
      <c r="G208" s="24"/>
      <c r="H208" s="24"/>
      <c r="I208" s="29">
        <f>SUM(I209:I213)</f>
        <v>17219.3</v>
      </c>
      <c r="J208" s="28">
        <f>SUM(J209:J213)</f>
        <v>12369.8</v>
      </c>
      <c r="K208" s="24"/>
      <c r="L208" s="24"/>
      <c r="M208" s="29">
        <f>SUM(M209:M213)</f>
        <v>12302.199999999999</v>
      </c>
      <c r="N208" s="106">
        <f t="shared" si="73"/>
        <v>69.73615965723306</v>
      </c>
      <c r="O208" s="24"/>
      <c r="P208" s="24"/>
      <c r="Q208" s="24">
        <f t="shared" si="73"/>
        <v>71.444251508481756</v>
      </c>
    </row>
    <row r="209" spans="1:17" s="112" customFormat="1" ht="12">
      <c r="A209" s="118"/>
      <c r="B209" s="118"/>
      <c r="C209" s="118"/>
      <c r="D209" s="115"/>
      <c r="E209" s="102" t="s">
        <v>184</v>
      </c>
      <c r="F209" s="28">
        <f>SUM(G209:I209)</f>
        <v>15944.1</v>
      </c>
      <c r="G209" s="24"/>
      <c r="H209" s="24"/>
      <c r="I209" s="29">
        <v>15944.1</v>
      </c>
      <c r="J209" s="28">
        <f>SUM(K209:M209)</f>
        <v>11297.9</v>
      </c>
      <c r="K209" s="24"/>
      <c r="L209" s="24"/>
      <c r="M209" s="29">
        <v>11297.9</v>
      </c>
      <c r="N209" s="106">
        <f t="shared" si="73"/>
        <v>70.85944016909076</v>
      </c>
      <c r="O209" s="24"/>
      <c r="P209" s="24"/>
      <c r="Q209" s="24">
        <f t="shared" si="73"/>
        <v>70.85944016909076</v>
      </c>
    </row>
    <row r="210" spans="1:17" s="112" customFormat="1" ht="12">
      <c r="A210" s="118"/>
      <c r="B210" s="118"/>
      <c r="C210" s="118"/>
      <c r="D210" s="115"/>
      <c r="E210" s="102" t="s">
        <v>185</v>
      </c>
      <c r="F210" s="28">
        <f t="shared" ref="F210:F211" si="85">SUM(G210:I210)</f>
        <v>992.1</v>
      </c>
      <c r="G210" s="24"/>
      <c r="H210" s="24"/>
      <c r="I210" s="29">
        <v>992.1</v>
      </c>
      <c r="J210" s="28">
        <f t="shared" ref="J210:J213" si="86">SUM(K210:M210)</f>
        <v>787.5</v>
      </c>
      <c r="K210" s="24"/>
      <c r="L210" s="24"/>
      <c r="M210" s="29">
        <v>787.5</v>
      </c>
      <c r="N210" s="106">
        <f t="shared" ref="N210:Q222" si="87">J210/F210*100</f>
        <v>79.377078923495617</v>
      </c>
      <c r="O210" s="24"/>
      <c r="P210" s="24"/>
      <c r="Q210" s="24">
        <f t="shared" ref="Q210:Q213" si="88">M210/I210*100</f>
        <v>79.377078923495617</v>
      </c>
    </row>
    <row r="211" spans="1:17" s="112" customFormat="1" ht="12">
      <c r="A211" s="118"/>
      <c r="B211" s="118"/>
      <c r="C211" s="118"/>
      <c r="D211" s="115"/>
      <c r="E211" s="102" t="s">
        <v>186</v>
      </c>
      <c r="F211" s="28">
        <f t="shared" si="85"/>
        <v>283.10000000000002</v>
      </c>
      <c r="G211" s="24"/>
      <c r="H211" s="24"/>
      <c r="I211" s="29">
        <v>283.10000000000002</v>
      </c>
      <c r="J211" s="28">
        <f t="shared" si="86"/>
        <v>216.8</v>
      </c>
      <c r="K211" s="24"/>
      <c r="L211" s="24"/>
      <c r="M211" s="29">
        <v>216.8</v>
      </c>
      <c r="N211" s="106">
        <f t="shared" si="87"/>
        <v>76.580713528788408</v>
      </c>
      <c r="O211" s="24"/>
      <c r="P211" s="24"/>
      <c r="Q211" s="24">
        <f t="shared" si="88"/>
        <v>76.580713528788408</v>
      </c>
    </row>
    <row r="212" spans="1:17" s="112" customFormat="1" ht="12">
      <c r="A212" s="118"/>
      <c r="B212" s="118"/>
      <c r="C212" s="118"/>
      <c r="D212" s="115"/>
      <c r="E212" s="102" t="s">
        <v>639</v>
      </c>
      <c r="F212" s="28">
        <f t="shared" ref="F212:F213" si="89">SUM(G212:I212)</f>
        <v>517.20000000000005</v>
      </c>
      <c r="G212" s="24"/>
      <c r="H212" s="24">
        <v>517.20000000000005</v>
      </c>
      <c r="I212" s="29"/>
      <c r="J212" s="28">
        <f t="shared" si="86"/>
        <v>67.599999999999994</v>
      </c>
      <c r="K212" s="24"/>
      <c r="L212" s="24">
        <v>67.599999999999994</v>
      </c>
      <c r="M212" s="29"/>
      <c r="N212" s="106">
        <f t="shared" si="87"/>
        <v>13.070378963650423</v>
      </c>
      <c r="O212" s="106"/>
      <c r="P212" s="106">
        <f t="shared" ref="P212:P213" si="90">L212/H212*100</f>
        <v>13.070378963650423</v>
      </c>
      <c r="Q212" s="106"/>
    </row>
    <row r="213" spans="1:17" s="112" customFormat="1" ht="12">
      <c r="A213" s="118"/>
      <c r="B213" s="118"/>
      <c r="C213" s="118"/>
      <c r="D213" s="115"/>
      <c r="E213" s="102" t="s">
        <v>640</v>
      </c>
      <c r="F213" s="28">
        <f t="shared" si="89"/>
        <v>1.5</v>
      </c>
      <c r="G213" s="24"/>
      <c r="H213" s="24">
        <v>1.5</v>
      </c>
      <c r="I213" s="29"/>
      <c r="J213" s="28">
        <f t="shared" si="86"/>
        <v>0</v>
      </c>
      <c r="K213" s="24"/>
      <c r="L213" s="24">
        <v>0</v>
      </c>
      <c r="M213" s="29"/>
      <c r="N213" s="106">
        <f t="shared" si="87"/>
        <v>0</v>
      </c>
      <c r="O213" s="106"/>
      <c r="P213" s="106">
        <f t="shared" si="90"/>
        <v>0</v>
      </c>
      <c r="Q213" s="106"/>
    </row>
    <row r="214" spans="1:17" s="112" customFormat="1" ht="44.25" customHeight="1">
      <c r="A214" s="118" t="s">
        <v>307</v>
      </c>
      <c r="B214" s="118" t="s">
        <v>95</v>
      </c>
      <c r="C214" s="118" t="s">
        <v>96</v>
      </c>
      <c r="D214" s="113" t="s">
        <v>15</v>
      </c>
      <c r="E214" s="116"/>
      <c r="F214" s="28">
        <f>F215</f>
        <v>1998.5</v>
      </c>
      <c r="G214" s="24">
        <f t="shared" ref="G214:M215" si="91">G215</f>
        <v>1953.6</v>
      </c>
      <c r="H214" s="24">
        <f t="shared" si="91"/>
        <v>39.9</v>
      </c>
      <c r="I214" s="29">
        <f t="shared" si="91"/>
        <v>5</v>
      </c>
      <c r="J214" s="28">
        <f t="shared" si="91"/>
        <v>1998.5</v>
      </c>
      <c r="K214" s="24">
        <f t="shared" si="91"/>
        <v>1953.6</v>
      </c>
      <c r="L214" s="24">
        <f t="shared" si="91"/>
        <v>39.9</v>
      </c>
      <c r="M214" s="29">
        <f t="shared" si="91"/>
        <v>5</v>
      </c>
      <c r="N214" s="106">
        <f t="shared" si="87"/>
        <v>100</v>
      </c>
      <c r="O214" s="24">
        <f t="shared" si="87"/>
        <v>100</v>
      </c>
      <c r="P214" s="24">
        <f t="shared" si="87"/>
        <v>100</v>
      </c>
      <c r="Q214" s="24">
        <f t="shared" si="87"/>
        <v>100</v>
      </c>
    </row>
    <row r="215" spans="1:17" s="112" customFormat="1" ht="96">
      <c r="A215" s="118"/>
      <c r="B215" s="118"/>
      <c r="C215" s="118"/>
      <c r="D215" s="115" t="s">
        <v>175</v>
      </c>
      <c r="E215" s="116"/>
      <c r="F215" s="28">
        <f>F216</f>
        <v>1998.5</v>
      </c>
      <c r="G215" s="24">
        <f t="shared" si="91"/>
        <v>1953.6</v>
      </c>
      <c r="H215" s="24">
        <f t="shared" si="91"/>
        <v>39.9</v>
      </c>
      <c r="I215" s="29">
        <f t="shared" si="91"/>
        <v>5</v>
      </c>
      <c r="J215" s="28">
        <f t="shared" si="91"/>
        <v>1998.5</v>
      </c>
      <c r="K215" s="24">
        <f t="shared" si="91"/>
        <v>1953.6</v>
      </c>
      <c r="L215" s="24">
        <f t="shared" si="91"/>
        <v>39.9</v>
      </c>
      <c r="M215" s="29">
        <f t="shared" si="91"/>
        <v>5</v>
      </c>
      <c r="N215" s="106">
        <f t="shared" si="87"/>
        <v>100</v>
      </c>
      <c r="O215" s="24">
        <f t="shared" si="87"/>
        <v>100</v>
      </c>
      <c r="P215" s="24">
        <f t="shared" si="87"/>
        <v>100</v>
      </c>
      <c r="Q215" s="24">
        <f t="shared" si="87"/>
        <v>100</v>
      </c>
    </row>
    <row r="216" spans="1:17" s="112" customFormat="1" ht="12">
      <c r="A216" s="118"/>
      <c r="B216" s="118"/>
      <c r="C216" s="118"/>
      <c r="D216" s="115"/>
      <c r="E216" s="117" t="s">
        <v>187</v>
      </c>
      <c r="F216" s="28">
        <f>SUM(G216:I216)</f>
        <v>1998.5</v>
      </c>
      <c r="G216" s="24">
        <v>1953.6</v>
      </c>
      <c r="H216" s="24">
        <v>39.9</v>
      </c>
      <c r="I216" s="29">
        <v>5</v>
      </c>
      <c r="J216" s="28">
        <f>SUM(K216:M216)</f>
        <v>1998.5</v>
      </c>
      <c r="K216" s="24">
        <v>1953.6</v>
      </c>
      <c r="L216" s="24">
        <v>39.9</v>
      </c>
      <c r="M216" s="29">
        <v>5</v>
      </c>
      <c r="N216" s="106">
        <f t="shared" si="87"/>
        <v>100</v>
      </c>
      <c r="O216" s="24">
        <f t="shared" si="87"/>
        <v>100</v>
      </c>
      <c r="P216" s="24">
        <f t="shared" si="87"/>
        <v>100</v>
      </c>
      <c r="Q216" s="24">
        <f t="shared" si="87"/>
        <v>100</v>
      </c>
    </row>
    <row r="217" spans="1:17" s="112" customFormat="1" ht="56.25" customHeight="1">
      <c r="A217" s="118" t="s">
        <v>97</v>
      </c>
      <c r="B217" s="118" t="s">
        <v>98</v>
      </c>
      <c r="C217" s="118" t="s">
        <v>99</v>
      </c>
      <c r="D217" s="113" t="s">
        <v>15</v>
      </c>
      <c r="E217" s="116"/>
      <c r="F217" s="28">
        <f>F218</f>
        <v>20930.999999999996</v>
      </c>
      <c r="G217" s="24"/>
      <c r="H217" s="24">
        <f t="shared" ref="G217:M217" si="92">H218</f>
        <v>8544.1999999999989</v>
      </c>
      <c r="I217" s="29">
        <f t="shared" si="92"/>
        <v>12386.8</v>
      </c>
      <c r="J217" s="28">
        <f t="shared" si="92"/>
        <v>11242.505580000001</v>
      </c>
      <c r="K217" s="24"/>
      <c r="L217" s="24">
        <f t="shared" si="92"/>
        <v>5312.00558</v>
      </c>
      <c r="M217" s="29">
        <f t="shared" si="92"/>
        <v>5930.5</v>
      </c>
      <c r="N217" s="106">
        <f t="shared" si="87"/>
        <v>53.712223878457799</v>
      </c>
      <c r="O217" s="24"/>
      <c r="P217" s="24">
        <f t="shared" si="87"/>
        <v>62.170894641979359</v>
      </c>
      <c r="Q217" s="24">
        <f t="shared" si="87"/>
        <v>47.877579358672136</v>
      </c>
    </row>
    <row r="218" spans="1:17" s="112" customFormat="1" ht="96">
      <c r="A218" s="118"/>
      <c r="B218" s="118"/>
      <c r="C218" s="118"/>
      <c r="D218" s="115" t="s">
        <v>175</v>
      </c>
      <c r="E218" s="116"/>
      <c r="F218" s="28">
        <f>SUM(F219:F229)</f>
        <v>20930.999999999996</v>
      </c>
      <c r="G218" s="24"/>
      <c r="H218" s="24">
        <f t="shared" ref="H218:I218" si="93">SUM(H219:H229)</f>
        <v>8544.1999999999989</v>
      </c>
      <c r="I218" s="29">
        <f t="shared" si="93"/>
        <v>12386.8</v>
      </c>
      <c r="J218" s="28">
        <f>SUM(J219:J229)</f>
        <v>11242.505580000001</v>
      </c>
      <c r="K218" s="24"/>
      <c r="L218" s="24">
        <f t="shared" ref="L218:M218" si="94">SUM(L219:L229)</f>
        <v>5312.00558</v>
      </c>
      <c r="M218" s="29">
        <f t="shared" si="94"/>
        <v>5930.5</v>
      </c>
      <c r="N218" s="106">
        <f t="shared" si="87"/>
        <v>53.712223878457799</v>
      </c>
      <c r="O218" s="24"/>
      <c r="P218" s="24">
        <f t="shared" si="87"/>
        <v>62.170894641979359</v>
      </c>
      <c r="Q218" s="24">
        <f t="shared" si="87"/>
        <v>47.877579358672136</v>
      </c>
    </row>
    <row r="219" spans="1:17" s="112" customFormat="1" ht="12">
      <c r="A219" s="118"/>
      <c r="B219" s="118"/>
      <c r="C219" s="118"/>
      <c r="D219" s="115"/>
      <c r="E219" s="102" t="s">
        <v>188</v>
      </c>
      <c r="F219" s="28">
        <f>SUM(G219:I219)</f>
        <v>5477.9</v>
      </c>
      <c r="G219" s="24"/>
      <c r="H219" s="24"/>
      <c r="I219" s="29">
        <v>5477.9</v>
      </c>
      <c r="J219" s="28">
        <f>SUM(K219:M219)</f>
        <v>2994.2</v>
      </c>
      <c r="K219" s="24"/>
      <c r="L219" s="24"/>
      <c r="M219" s="29">
        <v>2994.2</v>
      </c>
      <c r="N219" s="106">
        <f t="shared" si="87"/>
        <v>54.659632340860554</v>
      </c>
      <c r="O219" s="24"/>
      <c r="P219" s="24"/>
      <c r="Q219" s="24">
        <f t="shared" si="87"/>
        <v>54.659632340860554</v>
      </c>
    </row>
    <row r="220" spans="1:17" s="112" customFormat="1" ht="12">
      <c r="A220" s="118"/>
      <c r="B220" s="118"/>
      <c r="C220" s="118"/>
      <c r="D220" s="115"/>
      <c r="E220" s="102" t="s">
        <v>189</v>
      </c>
      <c r="F220" s="28">
        <f t="shared" ref="F220:F222" si="95">SUM(G220:I220)</f>
        <v>4852.3999999999996</v>
      </c>
      <c r="G220" s="24"/>
      <c r="H220" s="24"/>
      <c r="I220" s="29">
        <v>4852.3999999999996</v>
      </c>
      <c r="J220" s="28">
        <f t="shared" ref="J220:J229" si="96">SUM(K220:M220)</f>
        <v>2244.9</v>
      </c>
      <c r="K220" s="24"/>
      <c r="L220" s="24"/>
      <c r="M220" s="29">
        <v>2244.9</v>
      </c>
      <c r="N220" s="106">
        <f t="shared" si="87"/>
        <v>46.263704558568961</v>
      </c>
      <c r="O220" s="24"/>
      <c r="P220" s="24"/>
      <c r="Q220" s="24">
        <f t="shared" si="87"/>
        <v>46.263704558568961</v>
      </c>
    </row>
    <row r="221" spans="1:17" s="112" customFormat="1" ht="12">
      <c r="A221" s="118"/>
      <c r="B221" s="118"/>
      <c r="C221" s="118"/>
      <c r="D221" s="115"/>
      <c r="E221" s="102" t="s">
        <v>190</v>
      </c>
      <c r="F221" s="28">
        <f t="shared" si="95"/>
        <v>512.1</v>
      </c>
      <c r="G221" s="24"/>
      <c r="H221" s="24"/>
      <c r="I221" s="29">
        <v>512.1</v>
      </c>
      <c r="J221" s="28">
        <f t="shared" si="96"/>
        <v>465.4</v>
      </c>
      <c r="K221" s="24"/>
      <c r="L221" s="24"/>
      <c r="M221" s="29">
        <v>465.4</v>
      </c>
      <c r="N221" s="106">
        <f t="shared" si="87"/>
        <v>90.880687365748869</v>
      </c>
      <c r="O221" s="24"/>
      <c r="P221" s="24"/>
      <c r="Q221" s="24">
        <f t="shared" si="87"/>
        <v>90.880687365748869</v>
      </c>
    </row>
    <row r="222" spans="1:17" s="112" customFormat="1" ht="12">
      <c r="A222" s="118"/>
      <c r="B222" s="118"/>
      <c r="C222" s="118"/>
      <c r="D222" s="115"/>
      <c r="E222" s="102" t="s">
        <v>641</v>
      </c>
      <c r="F222" s="28">
        <f t="shared" si="95"/>
        <v>0.5</v>
      </c>
      <c r="G222" s="24"/>
      <c r="H222" s="24">
        <v>0.5</v>
      </c>
      <c r="I222" s="29"/>
      <c r="J222" s="28">
        <f t="shared" si="96"/>
        <v>5.5799999999999999E-3</v>
      </c>
      <c r="K222" s="24"/>
      <c r="L222" s="121">
        <v>5.5799999999999999E-3</v>
      </c>
      <c r="M222" s="29"/>
      <c r="N222" s="106">
        <f t="shared" si="87"/>
        <v>1.1159999999999999</v>
      </c>
      <c r="O222" s="106"/>
      <c r="P222" s="106">
        <f t="shared" ref="P222" si="97">L222/H222*100</f>
        <v>1.1159999999999999</v>
      </c>
      <c r="Q222" s="106"/>
    </row>
    <row r="223" spans="1:17" s="112" customFormat="1" ht="12">
      <c r="A223" s="118"/>
      <c r="B223" s="118"/>
      <c r="C223" s="118"/>
      <c r="D223" s="115"/>
      <c r="E223" s="102" t="s">
        <v>344</v>
      </c>
      <c r="F223" s="28">
        <f t="shared" ref="F223:F229" si="98">SUM(G223:I223)</f>
        <v>270</v>
      </c>
      <c r="G223" s="24"/>
      <c r="H223" s="24"/>
      <c r="I223" s="29">
        <v>270</v>
      </c>
      <c r="J223" s="28">
        <f t="shared" si="96"/>
        <v>226</v>
      </c>
      <c r="K223" s="24"/>
      <c r="L223" s="24"/>
      <c r="M223" s="29">
        <v>226</v>
      </c>
      <c r="N223" s="106">
        <f t="shared" ref="N223:Q238" si="99">J223/F223*100</f>
        <v>83.703703703703695</v>
      </c>
      <c r="O223" s="24"/>
      <c r="P223" s="24"/>
      <c r="Q223" s="24">
        <f t="shared" ref="Q223:Q227" si="100">M223/I223*100</f>
        <v>83.703703703703695</v>
      </c>
    </row>
    <row r="224" spans="1:17" s="122" customFormat="1" ht="12">
      <c r="A224" s="118"/>
      <c r="B224" s="118"/>
      <c r="C224" s="118"/>
      <c r="D224" s="115"/>
      <c r="E224" s="102" t="s">
        <v>345</v>
      </c>
      <c r="F224" s="28">
        <f t="shared" si="98"/>
        <v>250</v>
      </c>
      <c r="G224" s="24"/>
      <c r="H224" s="24"/>
      <c r="I224" s="29">
        <v>250</v>
      </c>
      <c r="J224" s="28">
        <f t="shared" si="96"/>
        <v>0</v>
      </c>
      <c r="K224" s="24"/>
      <c r="L224" s="24"/>
      <c r="M224" s="29">
        <v>0</v>
      </c>
      <c r="N224" s="106">
        <f t="shared" si="99"/>
        <v>0</v>
      </c>
      <c r="O224" s="24"/>
      <c r="P224" s="24"/>
      <c r="Q224" s="24">
        <f t="shared" si="100"/>
        <v>0</v>
      </c>
    </row>
    <row r="225" spans="1:17" s="122" customFormat="1" ht="12">
      <c r="A225" s="118"/>
      <c r="B225" s="118"/>
      <c r="C225" s="118"/>
      <c r="D225" s="115"/>
      <c r="E225" s="102" t="s">
        <v>563</v>
      </c>
      <c r="F225" s="28">
        <f t="shared" si="98"/>
        <v>2049.6999999999998</v>
      </c>
      <c r="G225" s="24"/>
      <c r="H225" s="24">
        <v>1736.6</v>
      </c>
      <c r="I225" s="29">
        <v>313.10000000000002</v>
      </c>
      <c r="J225" s="28">
        <f t="shared" si="96"/>
        <v>1736.6</v>
      </c>
      <c r="K225" s="24"/>
      <c r="L225" s="24">
        <v>1736.6</v>
      </c>
      <c r="M225" s="29">
        <v>0</v>
      </c>
      <c r="N225" s="106">
        <f t="shared" si="99"/>
        <v>84.724593843001415</v>
      </c>
      <c r="O225" s="106"/>
      <c r="P225" s="106">
        <f t="shared" ref="P225:P229" si="101">L225/H225*100</f>
        <v>100</v>
      </c>
      <c r="Q225" s="106">
        <f t="shared" si="100"/>
        <v>0</v>
      </c>
    </row>
    <row r="226" spans="1:17" s="122" customFormat="1" ht="12">
      <c r="A226" s="118"/>
      <c r="B226" s="118"/>
      <c r="C226" s="118"/>
      <c r="D226" s="115"/>
      <c r="E226" s="102" t="s">
        <v>564</v>
      </c>
      <c r="F226" s="28">
        <f>SUM(G226:I226)</f>
        <v>1607.8</v>
      </c>
      <c r="G226" s="24"/>
      <c r="H226" s="24">
        <v>1307.8</v>
      </c>
      <c r="I226" s="29">
        <v>300</v>
      </c>
      <c r="J226" s="28">
        <f>SUM(K226:M226)</f>
        <v>1307.7</v>
      </c>
      <c r="K226" s="24"/>
      <c r="L226" s="24">
        <v>1307.7</v>
      </c>
      <c r="M226" s="29">
        <v>0</v>
      </c>
      <c r="N226" s="106">
        <f t="shared" si="99"/>
        <v>81.33474312725464</v>
      </c>
      <c r="O226" s="106"/>
      <c r="P226" s="106">
        <f t="shared" si="101"/>
        <v>99.992353570882415</v>
      </c>
      <c r="Q226" s="106">
        <f t="shared" si="100"/>
        <v>0</v>
      </c>
    </row>
    <row r="227" spans="1:17" s="112" customFormat="1" ht="12">
      <c r="A227" s="118"/>
      <c r="B227" s="118"/>
      <c r="C227" s="118"/>
      <c r="D227" s="115"/>
      <c r="E227" s="116" t="s">
        <v>553</v>
      </c>
      <c r="F227" s="28">
        <f t="shared" si="98"/>
        <v>5211.3</v>
      </c>
      <c r="G227" s="24"/>
      <c r="H227" s="24">
        <v>4800</v>
      </c>
      <c r="I227" s="29">
        <v>411.3</v>
      </c>
      <c r="J227" s="28">
        <f t="shared" si="96"/>
        <v>1818.2</v>
      </c>
      <c r="K227" s="24"/>
      <c r="L227" s="24">
        <v>1818.2</v>
      </c>
      <c r="M227" s="29">
        <v>0</v>
      </c>
      <c r="N227" s="106">
        <f t="shared" si="99"/>
        <v>34.889566902692223</v>
      </c>
      <c r="O227" s="106"/>
      <c r="P227" s="106">
        <f t="shared" si="101"/>
        <v>37.87916666666667</v>
      </c>
      <c r="Q227" s="106">
        <f t="shared" si="100"/>
        <v>0</v>
      </c>
    </row>
    <row r="228" spans="1:17" s="112" customFormat="1" ht="12">
      <c r="A228" s="118"/>
      <c r="B228" s="118"/>
      <c r="C228" s="118"/>
      <c r="D228" s="115"/>
      <c r="E228" s="102" t="s">
        <v>346</v>
      </c>
      <c r="F228" s="28">
        <f t="shared" si="98"/>
        <v>0</v>
      </c>
      <c r="G228" s="24"/>
      <c r="H228" s="24">
        <v>0</v>
      </c>
      <c r="I228" s="29"/>
      <c r="J228" s="28">
        <f t="shared" si="96"/>
        <v>0</v>
      </c>
      <c r="K228" s="24"/>
      <c r="L228" s="24">
        <v>0</v>
      </c>
      <c r="M228" s="29"/>
      <c r="N228" s="106">
        <v>0</v>
      </c>
      <c r="O228" s="106">
        <v>1</v>
      </c>
      <c r="P228" s="106">
        <v>2</v>
      </c>
      <c r="Q228" s="106">
        <v>3</v>
      </c>
    </row>
    <row r="229" spans="1:17" s="112" customFormat="1" ht="12">
      <c r="A229" s="118"/>
      <c r="B229" s="118"/>
      <c r="C229" s="118"/>
      <c r="D229" s="115"/>
      <c r="E229" s="102" t="s">
        <v>554</v>
      </c>
      <c r="F229" s="28">
        <f t="shared" si="98"/>
        <v>699.3</v>
      </c>
      <c r="G229" s="24"/>
      <c r="H229" s="24">
        <v>699.3</v>
      </c>
      <c r="I229" s="29"/>
      <c r="J229" s="28">
        <f t="shared" si="96"/>
        <v>449.5</v>
      </c>
      <c r="K229" s="24"/>
      <c r="L229" s="24">
        <v>449.5</v>
      </c>
      <c r="M229" s="29"/>
      <c r="N229" s="106">
        <f t="shared" si="99"/>
        <v>64.278564278564289</v>
      </c>
      <c r="O229" s="106"/>
      <c r="P229" s="106">
        <f t="shared" ref="P229:P231" si="102">L229/H229*100</f>
        <v>64.278564278564289</v>
      </c>
      <c r="Q229" s="106"/>
    </row>
    <row r="230" spans="1:17" s="112" customFormat="1" ht="20.25" customHeight="1">
      <c r="A230" s="118" t="s">
        <v>100</v>
      </c>
      <c r="B230" s="118" t="s">
        <v>101</v>
      </c>
      <c r="C230" s="118" t="s">
        <v>102</v>
      </c>
      <c r="D230" s="113" t="s">
        <v>15</v>
      </c>
      <c r="E230" s="116"/>
      <c r="F230" s="28">
        <f>F231</f>
        <v>10842.9</v>
      </c>
      <c r="G230" s="24"/>
      <c r="H230" s="24">
        <f t="shared" ref="G230:M230" si="103">H231</f>
        <v>0.5</v>
      </c>
      <c r="I230" s="29">
        <f t="shared" si="103"/>
        <v>10842.4</v>
      </c>
      <c r="J230" s="28">
        <f t="shared" si="103"/>
        <v>5704.50558</v>
      </c>
      <c r="K230" s="24"/>
      <c r="L230" s="24">
        <f t="shared" si="103"/>
        <v>5.5799999999999999E-3</v>
      </c>
      <c r="M230" s="29">
        <f t="shared" si="103"/>
        <v>5704.5</v>
      </c>
      <c r="N230" s="106">
        <f t="shared" si="99"/>
        <v>52.610515452508096</v>
      </c>
      <c r="O230" s="106"/>
      <c r="P230" s="106">
        <f t="shared" si="102"/>
        <v>1.1159999999999999</v>
      </c>
      <c r="Q230" s="106">
        <f t="shared" ref="Q230:Q231" si="104">M230/I230*100</f>
        <v>52.612890135025459</v>
      </c>
    </row>
    <row r="231" spans="1:17" s="112" customFormat="1" ht="96">
      <c r="A231" s="118"/>
      <c r="B231" s="118"/>
      <c r="C231" s="118"/>
      <c r="D231" s="115" t="s">
        <v>175</v>
      </c>
      <c r="E231" s="116"/>
      <c r="F231" s="28">
        <f>SUM(F232:F235)</f>
        <v>10842.9</v>
      </c>
      <c r="G231" s="24"/>
      <c r="H231" s="24">
        <f t="shared" ref="G231:H231" si="105">SUM(H232:H235)</f>
        <v>0.5</v>
      </c>
      <c r="I231" s="29">
        <f>SUM(I232:I235)</f>
        <v>10842.4</v>
      </c>
      <c r="J231" s="28">
        <f>SUM(J232:J235)</f>
        <v>5704.50558</v>
      </c>
      <c r="K231" s="24"/>
      <c r="L231" s="24">
        <f t="shared" ref="K231:L231" si="106">SUM(L232:L235)</f>
        <v>5.5799999999999999E-3</v>
      </c>
      <c r="M231" s="29">
        <f>SUM(M232:M235)</f>
        <v>5704.5</v>
      </c>
      <c r="N231" s="106">
        <f t="shared" si="99"/>
        <v>52.610515452508096</v>
      </c>
      <c r="O231" s="106"/>
      <c r="P231" s="106">
        <f t="shared" si="102"/>
        <v>1.1159999999999999</v>
      </c>
      <c r="Q231" s="106">
        <f t="shared" si="104"/>
        <v>52.612890135025459</v>
      </c>
    </row>
    <row r="232" spans="1:17" s="112" customFormat="1" ht="12">
      <c r="A232" s="118"/>
      <c r="B232" s="118"/>
      <c r="C232" s="118"/>
      <c r="D232" s="115"/>
      <c r="E232" s="102" t="s">
        <v>188</v>
      </c>
      <c r="F232" s="28">
        <f>SUM(G232:I232)</f>
        <v>5477.9</v>
      </c>
      <c r="G232" s="24"/>
      <c r="H232" s="24"/>
      <c r="I232" s="29">
        <v>5477.9</v>
      </c>
      <c r="J232" s="28">
        <f>SUM(K232:M232)</f>
        <v>2994.2</v>
      </c>
      <c r="K232" s="24"/>
      <c r="L232" s="24"/>
      <c r="M232" s="29">
        <v>2994.2</v>
      </c>
      <c r="N232" s="106">
        <f t="shared" si="99"/>
        <v>54.659632340860554</v>
      </c>
      <c r="O232" s="24"/>
      <c r="P232" s="24"/>
      <c r="Q232" s="24">
        <f t="shared" si="99"/>
        <v>54.659632340860554</v>
      </c>
    </row>
    <row r="233" spans="1:17" s="112" customFormat="1" ht="12">
      <c r="A233" s="118"/>
      <c r="B233" s="118"/>
      <c r="C233" s="118"/>
      <c r="D233" s="115"/>
      <c r="E233" s="102" t="s">
        <v>189</v>
      </c>
      <c r="F233" s="28">
        <f t="shared" ref="F233:F235" si="107">SUM(G233:I233)</f>
        <v>4852.3999999999996</v>
      </c>
      <c r="G233" s="24"/>
      <c r="H233" s="24"/>
      <c r="I233" s="29">
        <v>4852.3999999999996</v>
      </c>
      <c r="J233" s="28">
        <f t="shared" ref="J233:J235" si="108">SUM(K233:M233)</f>
        <v>2244.9</v>
      </c>
      <c r="K233" s="24"/>
      <c r="L233" s="24"/>
      <c r="M233" s="29">
        <v>2244.9</v>
      </c>
      <c r="N233" s="106">
        <f t="shared" si="99"/>
        <v>46.263704558568961</v>
      </c>
      <c r="O233" s="24"/>
      <c r="P233" s="24"/>
      <c r="Q233" s="24">
        <f t="shared" si="99"/>
        <v>46.263704558568961</v>
      </c>
    </row>
    <row r="234" spans="1:17" s="112" customFormat="1" ht="12">
      <c r="A234" s="118"/>
      <c r="B234" s="118"/>
      <c r="C234" s="118"/>
      <c r="D234" s="115"/>
      <c r="E234" s="102" t="s">
        <v>190</v>
      </c>
      <c r="F234" s="28">
        <f t="shared" si="107"/>
        <v>512.1</v>
      </c>
      <c r="G234" s="24"/>
      <c r="H234" s="24"/>
      <c r="I234" s="29">
        <v>512.1</v>
      </c>
      <c r="J234" s="28">
        <f t="shared" si="108"/>
        <v>465.4</v>
      </c>
      <c r="K234" s="24"/>
      <c r="L234" s="24"/>
      <c r="M234" s="29">
        <v>465.4</v>
      </c>
      <c r="N234" s="106">
        <f t="shared" si="99"/>
        <v>90.880687365748869</v>
      </c>
      <c r="O234" s="24"/>
      <c r="P234" s="24"/>
      <c r="Q234" s="24">
        <f t="shared" si="99"/>
        <v>90.880687365748869</v>
      </c>
    </row>
    <row r="235" spans="1:17" s="112" customFormat="1" ht="12">
      <c r="A235" s="118"/>
      <c r="B235" s="118"/>
      <c r="C235" s="118"/>
      <c r="D235" s="115"/>
      <c r="E235" s="102" t="s">
        <v>641</v>
      </c>
      <c r="F235" s="28">
        <f t="shared" si="107"/>
        <v>0.5</v>
      </c>
      <c r="G235" s="24"/>
      <c r="H235" s="24">
        <v>0.5</v>
      </c>
      <c r="I235" s="29"/>
      <c r="J235" s="28">
        <f t="shared" si="108"/>
        <v>5.5799999999999999E-3</v>
      </c>
      <c r="K235" s="24"/>
      <c r="L235" s="121">
        <v>5.5799999999999999E-3</v>
      </c>
      <c r="M235" s="29"/>
      <c r="N235" s="106">
        <f t="shared" si="99"/>
        <v>1.1159999999999999</v>
      </c>
      <c r="O235" s="106"/>
      <c r="P235" s="106">
        <f t="shared" ref="P235" si="109">L235/H235*100</f>
        <v>1.1159999999999999</v>
      </c>
      <c r="Q235" s="106"/>
    </row>
    <row r="236" spans="1:17" s="112" customFormat="1" ht="56.25" customHeight="1">
      <c r="A236" s="118" t="s">
        <v>299</v>
      </c>
      <c r="B236" s="118" t="s">
        <v>103</v>
      </c>
      <c r="C236" s="118" t="s">
        <v>368</v>
      </c>
      <c r="D236" s="113" t="s">
        <v>15</v>
      </c>
      <c r="E236" s="116"/>
      <c r="F236" s="28">
        <f>F237</f>
        <v>520</v>
      </c>
      <c r="G236" s="24"/>
      <c r="H236" s="24"/>
      <c r="I236" s="29">
        <f>I237</f>
        <v>520</v>
      </c>
      <c r="J236" s="28">
        <f>J237</f>
        <v>226</v>
      </c>
      <c r="K236" s="24"/>
      <c r="L236" s="24"/>
      <c r="M236" s="29">
        <f>M237</f>
        <v>226</v>
      </c>
      <c r="N236" s="106">
        <f t="shared" si="99"/>
        <v>43.46153846153846</v>
      </c>
      <c r="O236" s="24"/>
      <c r="P236" s="24"/>
      <c r="Q236" s="24">
        <f t="shared" si="99"/>
        <v>43.46153846153846</v>
      </c>
    </row>
    <row r="237" spans="1:17" s="112" customFormat="1" ht="96">
      <c r="A237" s="118"/>
      <c r="B237" s="118"/>
      <c r="C237" s="118"/>
      <c r="D237" s="113" t="s">
        <v>173</v>
      </c>
      <c r="E237" s="116"/>
      <c r="F237" s="28">
        <f>SUM(F238:F239)</f>
        <v>520</v>
      </c>
      <c r="G237" s="24"/>
      <c r="H237" s="24"/>
      <c r="I237" s="29">
        <f>SUM(I238:I239)</f>
        <v>520</v>
      </c>
      <c r="J237" s="28">
        <f>SUM(J238:J239)</f>
        <v>226</v>
      </c>
      <c r="K237" s="24"/>
      <c r="L237" s="24"/>
      <c r="M237" s="29">
        <f>SUM(M238:M239)</f>
        <v>226</v>
      </c>
      <c r="N237" s="106">
        <f t="shared" si="99"/>
        <v>43.46153846153846</v>
      </c>
      <c r="O237" s="24"/>
      <c r="P237" s="24"/>
      <c r="Q237" s="24">
        <f t="shared" si="99"/>
        <v>43.46153846153846</v>
      </c>
    </row>
    <row r="238" spans="1:17" s="112" customFormat="1" ht="12">
      <c r="A238" s="118"/>
      <c r="B238" s="118"/>
      <c r="C238" s="118"/>
      <c r="D238" s="115"/>
      <c r="E238" s="102" t="s">
        <v>344</v>
      </c>
      <c r="F238" s="28">
        <f>SUM(G238:I238)</f>
        <v>270</v>
      </c>
      <c r="G238" s="24"/>
      <c r="H238" s="24"/>
      <c r="I238" s="29">
        <v>270</v>
      </c>
      <c r="J238" s="28">
        <f>SUM(K238:M238)</f>
        <v>226</v>
      </c>
      <c r="K238" s="24"/>
      <c r="L238" s="24"/>
      <c r="M238" s="29">
        <v>226</v>
      </c>
      <c r="N238" s="106">
        <f t="shared" si="99"/>
        <v>83.703703703703695</v>
      </c>
      <c r="O238" s="24"/>
      <c r="P238" s="24"/>
      <c r="Q238" s="24">
        <f t="shared" si="99"/>
        <v>83.703703703703695</v>
      </c>
    </row>
    <row r="239" spans="1:17" s="112" customFormat="1" ht="12">
      <c r="A239" s="118"/>
      <c r="B239" s="118"/>
      <c r="C239" s="118"/>
      <c r="D239" s="115"/>
      <c r="E239" s="102" t="s">
        <v>345</v>
      </c>
      <c r="F239" s="28">
        <f>SUM(G239:I239)</f>
        <v>250</v>
      </c>
      <c r="G239" s="24"/>
      <c r="H239" s="24"/>
      <c r="I239" s="29">
        <v>250</v>
      </c>
      <c r="J239" s="28">
        <f>SUM(K239:M239)</f>
        <v>0</v>
      </c>
      <c r="K239" s="24"/>
      <c r="L239" s="24"/>
      <c r="M239" s="29">
        <v>0</v>
      </c>
      <c r="N239" s="106">
        <f t="shared" ref="N239:Q289" si="110">J239/F239*100</f>
        <v>0</v>
      </c>
      <c r="O239" s="24"/>
      <c r="P239" s="24"/>
      <c r="Q239" s="24">
        <f t="shared" si="110"/>
        <v>0</v>
      </c>
    </row>
    <row r="240" spans="1:17" s="112" customFormat="1" ht="32.25" customHeight="1">
      <c r="A240" s="118" t="s">
        <v>555</v>
      </c>
      <c r="B240" s="118" t="s">
        <v>556</v>
      </c>
      <c r="C240" s="118" t="s">
        <v>557</v>
      </c>
      <c r="D240" s="113" t="s">
        <v>15</v>
      </c>
      <c r="E240" s="116"/>
      <c r="F240" s="28">
        <f>F241</f>
        <v>3657.5</v>
      </c>
      <c r="G240" s="24"/>
      <c r="H240" s="24">
        <f t="shared" ref="H240:M240" si="111">H241</f>
        <v>3044.3999999999996</v>
      </c>
      <c r="I240" s="29">
        <f t="shared" si="111"/>
        <v>613.1</v>
      </c>
      <c r="J240" s="28">
        <f t="shared" si="111"/>
        <v>3044.3</v>
      </c>
      <c r="K240" s="24"/>
      <c r="L240" s="24">
        <f t="shared" si="111"/>
        <v>3044.3</v>
      </c>
      <c r="M240" s="29">
        <f t="shared" si="111"/>
        <v>0</v>
      </c>
      <c r="N240" s="106">
        <f t="shared" si="110"/>
        <v>83.234449760765557</v>
      </c>
      <c r="O240" s="24"/>
      <c r="P240" s="24">
        <f t="shared" ref="P240:P243" si="112">L240/H240*100</f>
        <v>99.996715280515062</v>
      </c>
      <c r="Q240" s="24">
        <f t="shared" si="110"/>
        <v>0</v>
      </c>
    </row>
    <row r="241" spans="1:17" s="112" customFormat="1" ht="96">
      <c r="A241" s="118"/>
      <c r="B241" s="118"/>
      <c r="C241" s="118"/>
      <c r="D241" s="113" t="s">
        <v>173</v>
      </c>
      <c r="E241" s="116"/>
      <c r="F241" s="28">
        <f>SUM(F242:F243)</f>
        <v>3657.5</v>
      </c>
      <c r="G241" s="24"/>
      <c r="H241" s="24">
        <f t="shared" ref="H241" si="113">SUM(H242:H243)</f>
        <v>3044.3999999999996</v>
      </c>
      <c r="I241" s="29">
        <f>SUM(I242:I243)</f>
        <v>613.1</v>
      </c>
      <c r="J241" s="28">
        <f>SUM(J242:J243)</f>
        <v>3044.3</v>
      </c>
      <c r="K241" s="24"/>
      <c r="L241" s="24">
        <f t="shared" ref="L241" si="114">SUM(L242:L243)</f>
        <v>3044.3</v>
      </c>
      <c r="M241" s="29">
        <f>SUM(M242:M243)</f>
        <v>0</v>
      </c>
      <c r="N241" s="106">
        <f t="shared" si="110"/>
        <v>83.234449760765557</v>
      </c>
      <c r="O241" s="24"/>
      <c r="P241" s="24">
        <f t="shared" si="112"/>
        <v>99.996715280515062</v>
      </c>
      <c r="Q241" s="24">
        <f t="shared" si="110"/>
        <v>0</v>
      </c>
    </row>
    <row r="242" spans="1:17" s="112" customFormat="1" ht="12">
      <c r="A242" s="118"/>
      <c r="B242" s="118"/>
      <c r="C242" s="118"/>
      <c r="D242" s="115"/>
      <c r="E242" s="102" t="s">
        <v>563</v>
      </c>
      <c r="F242" s="28">
        <f>SUM(G242:I242)</f>
        <v>2049.6999999999998</v>
      </c>
      <c r="G242" s="24"/>
      <c r="H242" s="24">
        <v>1736.6</v>
      </c>
      <c r="I242" s="29">
        <v>313.10000000000002</v>
      </c>
      <c r="J242" s="28">
        <f>SUM(K242:M242)</f>
        <v>1736.6</v>
      </c>
      <c r="K242" s="24"/>
      <c r="L242" s="24">
        <v>1736.6</v>
      </c>
      <c r="M242" s="29">
        <v>0</v>
      </c>
      <c r="N242" s="106">
        <f t="shared" si="110"/>
        <v>84.724593843001415</v>
      </c>
      <c r="O242" s="24"/>
      <c r="P242" s="24">
        <f t="shared" si="112"/>
        <v>100</v>
      </c>
      <c r="Q242" s="24">
        <f t="shared" si="110"/>
        <v>0</v>
      </c>
    </row>
    <row r="243" spans="1:17" s="112" customFormat="1" ht="12">
      <c r="A243" s="118"/>
      <c r="B243" s="118"/>
      <c r="C243" s="118"/>
      <c r="D243" s="115"/>
      <c r="E243" s="102" t="s">
        <v>564</v>
      </c>
      <c r="F243" s="28">
        <f>SUM(G243:I243)</f>
        <v>1607.8</v>
      </c>
      <c r="G243" s="24"/>
      <c r="H243" s="24">
        <v>1307.8</v>
      </c>
      <c r="I243" s="29">
        <v>300</v>
      </c>
      <c r="J243" s="28">
        <f>SUM(K243:M243)</f>
        <v>1307.7</v>
      </c>
      <c r="K243" s="24"/>
      <c r="L243" s="24">
        <v>1307.7</v>
      </c>
      <c r="M243" s="29">
        <v>0</v>
      </c>
      <c r="N243" s="106">
        <f t="shared" si="110"/>
        <v>81.33474312725464</v>
      </c>
      <c r="O243" s="24"/>
      <c r="P243" s="24">
        <f t="shared" si="112"/>
        <v>99.992353570882415</v>
      </c>
      <c r="Q243" s="24">
        <f t="shared" si="110"/>
        <v>0</v>
      </c>
    </row>
    <row r="244" spans="1:17" s="112" customFormat="1" ht="32.25" customHeight="1">
      <c r="A244" s="118" t="s">
        <v>558</v>
      </c>
      <c r="B244" s="118" t="s">
        <v>559</v>
      </c>
      <c r="C244" s="118" t="s">
        <v>560</v>
      </c>
      <c r="D244" s="113" t="s">
        <v>15</v>
      </c>
      <c r="E244" s="116"/>
      <c r="F244" s="28">
        <f>F245</f>
        <v>5211.3</v>
      </c>
      <c r="G244" s="24"/>
      <c r="H244" s="24">
        <f>H245</f>
        <v>4800</v>
      </c>
      <c r="I244" s="29">
        <f>I245</f>
        <v>411.3</v>
      </c>
      <c r="J244" s="28">
        <f>J245</f>
        <v>1818.2</v>
      </c>
      <c r="K244" s="24"/>
      <c r="L244" s="24">
        <f>L245</f>
        <v>1818.2</v>
      </c>
      <c r="M244" s="29">
        <f>M245</f>
        <v>0</v>
      </c>
      <c r="N244" s="106">
        <f t="shared" si="110"/>
        <v>34.889566902692223</v>
      </c>
      <c r="O244" s="24"/>
      <c r="P244" s="24">
        <f t="shared" si="110"/>
        <v>37.87916666666667</v>
      </c>
      <c r="Q244" s="24">
        <f t="shared" si="110"/>
        <v>0</v>
      </c>
    </row>
    <row r="245" spans="1:17" s="112" customFormat="1" ht="96">
      <c r="A245" s="118"/>
      <c r="B245" s="118"/>
      <c r="C245" s="118"/>
      <c r="D245" s="113" t="s">
        <v>173</v>
      </c>
      <c r="E245" s="116"/>
      <c r="F245" s="28">
        <f>SUM(F246)</f>
        <v>5211.3</v>
      </c>
      <c r="G245" s="24"/>
      <c r="H245" s="24">
        <f>SUM(H246)</f>
        <v>4800</v>
      </c>
      <c r="I245" s="29">
        <f>SUM(I246)</f>
        <v>411.3</v>
      </c>
      <c r="J245" s="28">
        <f>SUM(J246)</f>
        <v>1818.2</v>
      </c>
      <c r="K245" s="24"/>
      <c r="L245" s="24">
        <f>SUM(L246)</f>
        <v>1818.2</v>
      </c>
      <c r="M245" s="29">
        <f>SUM(M246)</f>
        <v>0</v>
      </c>
      <c r="N245" s="106">
        <f t="shared" si="110"/>
        <v>34.889566902692223</v>
      </c>
      <c r="O245" s="24"/>
      <c r="P245" s="24">
        <f t="shared" si="110"/>
        <v>37.87916666666667</v>
      </c>
      <c r="Q245" s="24">
        <f t="shared" si="110"/>
        <v>0</v>
      </c>
    </row>
    <row r="246" spans="1:17" s="112" customFormat="1" ht="12">
      <c r="A246" s="118"/>
      <c r="B246" s="118"/>
      <c r="C246" s="118"/>
      <c r="D246" s="115"/>
      <c r="E246" s="116" t="s">
        <v>553</v>
      </c>
      <c r="F246" s="28">
        <f>SUM(G246:I246)</f>
        <v>5211.3</v>
      </c>
      <c r="G246" s="24"/>
      <c r="H246" s="24">
        <v>4800</v>
      </c>
      <c r="I246" s="29">
        <v>411.3</v>
      </c>
      <c r="J246" s="28">
        <f>SUM(K246:M246)</f>
        <v>1818.2</v>
      </c>
      <c r="K246" s="24"/>
      <c r="L246" s="24">
        <v>1818.2</v>
      </c>
      <c r="M246" s="29">
        <v>0</v>
      </c>
      <c r="N246" s="106">
        <f t="shared" si="110"/>
        <v>34.889566902692223</v>
      </c>
      <c r="O246" s="24"/>
      <c r="P246" s="24">
        <f t="shared" si="110"/>
        <v>37.87916666666667</v>
      </c>
      <c r="Q246" s="24">
        <f t="shared" si="110"/>
        <v>0</v>
      </c>
    </row>
    <row r="247" spans="1:17" s="112" customFormat="1" ht="32.25" customHeight="1">
      <c r="A247" s="118" t="s">
        <v>104</v>
      </c>
      <c r="B247" s="118" t="s">
        <v>105</v>
      </c>
      <c r="C247" s="118" t="s">
        <v>106</v>
      </c>
      <c r="D247" s="113" t="s">
        <v>15</v>
      </c>
      <c r="E247" s="116"/>
      <c r="F247" s="28">
        <f>F248</f>
        <v>0</v>
      </c>
      <c r="G247" s="24"/>
      <c r="H247" s="24">
        <f>H248</f>
        <v>0</v>
      </c>
      <c r="I247" s="29"/>
      <c r="J247" s="28">
        <f>J248</f>
        <v>0</v>
      </c>
      <c r="K247" s="24"/>
      <c r="L247" s="24">
        <f>L248</f>
        <v>0</v>
      </c>
      <c r="M247" s="29"/>
      <c r="N247" s="106">
        <v>0</v>
      </c>
      <c r="O247" s="24"/>
      <c r="P247" s="24">
        <v>0</v>
      </c>
      <c r="Q247" s="24"/>
    </row>
    <row r="248" spans="1:17" s="112" customFormat="1" ht="96">
      <c r="A248" s="118"/>
      <c r="B248" s="118"/>
      <c r="C248" s="118"/>
      <c r="D248" s="113" t="s">
        <v>173</v>
      </c>
      <c r="E248" s="116"/>
      <c r="F248" s="28">
        <f>SUM(F249)</f>
        <v>0</v>
      </c>
      <c r="G248" s="24"/>
      <c r="H248" s="24">
        <f>SUM(H249)</f>
        <v>0</v>
      </c>
      <c r="I248" s="29"/>
      <c r="J248" s="28">
        <f>SUM(J249)</f>
        <v>0</v>
      </c>
      <c r="K248" s="24"/>
      <c r="L248" s="24">
        <f>SUM(L249)</f>
        <v>0</v>
      </c>
      <c r="M248" s="29"/>
      <c r="N248" s="106">
        <v>0</v>
      </c>
      <c r="O248" s="24"/>
      <c r="P248" s="24">
        <v>0</v>
      </c>
      <c r="Q248" s="24"/>
    </row>
    <row r="249" spans="1:17" s="112" customFormat="1" ht="12">
      <c r="A249" s="118"/>
      <c r="B249" s="118"/>
      <c r="C249" s="118"/>
      <c r="D249" s="115"/>
      <c r="E249" s="102" t="s">
        <v>346</v>
      </c>
      <c r="F249" s="28">
        <f>SUM(G249:I249)</f>
        <v>0</v>
      </c>
      <c r="G249" s="24"/>
      <c r="H249" s="24">
        <v>0</v>
      </c>
      <c r="I249" s="29"/>
      <c r="J249" s="28">
        <f>SUM(K249:M249)</f>
        <v>0</v>
      </c>
      <c r="K249" s="24"/>
      <c r="L249" s="24">
        <v>0</v>
      </c>
      <c r="M249" s="29"/>
      <c r="N249" s="106">
        <v>0</v>
      </c>
      <c r="O249" s="24"/>
      <c r="P249" s="24">
        <v>0</v>
      </c>
      <c r="Q249" s="24"/>
    </row>
    <row r="250" spans="1:17" s="112" customFormat="1" ht="32.25" customHeight="1">
      <c r="A250" s="118" t="s">
        <v>561</v>
      </c>
      <c r="B250" s="118" t="s">
        <v>562</v>
      </c>
      <c r="C250" s="118"/>
      <c r="D250" s="113" t="s">
        <v>15</v>
      </c>
      <c r="E250" s="116"/>
      <c r="F250" s="28">
        <f>F251</f>
        <v>699.3</v>
      </c>
      <c r="G250" s="24"/>
      <c r="H250" s="24">
        <f>H251</f>
        <v>699.3</v>
      </c>
      <c r="I250" s="29"/>
      <c r="J250" s="28">
        <f>J251</f>
        <v>449.5</v>
      </c>
      <c r="K250" s="24"/>
      <c r="L250" s="24">
        <f>L251</f>
        <v>449.5</v>
      </c>
      <c r="M250" s="29"/>
      <c r="N250" s="106">
        <f t="shared" si="110"/>
        <v>64.278564278564289</v>
      </c>
      <c r="O250" s="24"/>
      <c r="P250" s="24">
        <f t="shared" si="110"/>
        <v>64.278564278564289</v>
      </c>
      <c r="Q250" s="24"/>
    </row>
    <row r="251" spans="1:17" s="112" customFormat="1" ht="96">
      <c r="A251" s="118"/>
      <c r="B251" s="118"/>
      <c r="C251" s="118"/>
      <c r="D251" s="113" t="s">
        <v>173</v>
      </c>
      <c r="E251" s="116"/>
      <c r="F251" s="28">
        <f>SUM(F252)</f>
        <v>699.3</v>
      </c>
      <c r="G251" s="24"/>
      <c r="H251" s="24">
        <f>SUM(H252)</f>
        <v>699.3</v>
      </c>
      <c r="I251" s="29"/>
      <c r="J251" s="28">
        <f>SUM(J252)</f>
        <v>449.5</v>
      </c>
      <c r="K251" s="24"/>
      <c r="L251" s="24">
        <f>SUM(L252)</f>
        <v>449.5</v>
      </c>
      <c r="M251" s="29"/>
      <c r="N251" s="106">
        <f t="shared" si="110"/>
        <v>64.278564278564289</v>
      </c>
      <c r="O251" s="24"/>
      <c r="P251" s="24">
        <f t="shared" si="110"/>
        <v>64.278564278564289</v>
      </c>
      <c r="Q251" s="24"/>
    </row>
    <row r="252" spans="1:17" s="112" customFormat="1" ht="12">
      <c r="A252" s="118"/>
      <c r="B252" s="118"/>
      <c r="C252" s="118"/>
      <c r="D252" s="115"/>
      <c r="E252" s="102" t="s">
        <v>554</v>
      </c>
      <c r="F252" s="28">
        <f>SUM(G252:I252)</f>
        <v>699.3</v>
      </c>
      <c r="G252" s="24"/>
      <c r="H252" s="24">
        <v>699.3</v>
      </c>
      <c r="I252" s="29"/>
      <c r="J252" s="28">
        <f>SUM(K252:M252)</f>
        <v>449.5</v>
      </c>
      <c r="K252" s="24"/>
      <c r="L252" s="24">
        <v>449.5</v>
      </c>
      <c r="M252" s="29"/>
      <c r="N252" s="106">
        <f t="shared" si="110"/>
        <v>64.278564278564289</v>
      </c>
      <c r="O252" s="24"/>
      <c r="P252" s="24">
        <f t="shared" si="110"/>
        <v>64.278564278564289</v>
      </c>
      <c r="Q252" s="24"/>
    </row>
    <row r="253" spans="1:17" s="112" customFormat="1" ht="20.25" customHeight="1">
      <c r="A253" s="118" t="s">
        <v>236</v>
      </c>
      <c r="B253" s="118" t="s">
        <v>108</v>
      </c>
      <c r="C253" s="118" t="s">
        <v>109</v>
      </c>
      <c r="D253" s="113" t="s">
        <v>15</v>
      </c>
      <c r="E253" s="116"/>
      <c r="F253" s="28">
        <f>F254</f>
        <v>30904.899999999998</v>
      </c>
      <c r="G253" s="24">
        <f t="shared" ref="G253:M253" si="115">G254</f>
        <v>0</v>
      </c>
      <c r="H253" s="24">
        <f t="shared" si="115"/>
        <v>30.5</v>
      </c>
      <c r="I253" s="29">
        <f t="shared" si="115"/>
        <v>30874.399999999998</v>
      </c>
      <c r="J253" s="28">
        <f t="shared" si="115"/>
        <v>23801.9</v>
      </c>
      <c r="K253" s="24">
        <f t="shared" si="115"/>
        <v>0</v>
      </c>
      <c r="L253" s="24">
        <f t="shared" si="115"/>
        <v>5.3</v>
      </c>
      <c r="M253" s="29">
        <f t="shared" si="115"/>
        <v>23796.600000000002</v>
      </c>
      <c r="N253" s="106">
        <f t="shared" si="110"/>
        <v>77.016589602296079</v>
      </c>
      <c r="O253" s="24"/>
      <c r="P253" s="24"/>
      <c r="Q253" s="24">
        <f t="shared" si="110"/>
        <v>77.075505920762851</v>
      </c>
    </row>
    <row r="254" spans="1:17" s="112" customFormat="1" ht="96">
      <c r="A254" s="118"/>
      <c r="B254" s="118"/>
      <c r="C254" s="118"/>
      <c r="D254" s="113" t="s">
        <v>173</v>
      </c>
      <c r="E254" s="116"/>
      <c r="F254" s="28">
        <f t="shared" ref="F254:M254" si="116">SUM(F255:F259)</f>
        <v>30904.899999999998</v>
      </c>
      <c r="G254" s="24">
        <f t="shared" si="116"/>
        <v>0</v>
      </c>
      <c r="H254" s="24">
        <f t="shared" si="116"/>
        <v>30.5</v>
      </c>
      <c r="I254" s="29">
        <f t="shared" si="116"/>
        <v>30874.399999999998</v>
      </c>
      <c r="J254" s="28">
        <f t="shared" si="116"/>
        <v>23801.9</v>
      </c>
      <c r="K254" s="24">
        <f t="shared" si="116"/>
        <v>0</v>
      </c>
      <c r="L254" s="24">
        <f t="shared" si="116"/>
        <v>5.3</v>
      </c>
      <c r="M254" s="29">
        <f t="shared" si="116"/>
        <v>23796.600000000002</v>
      </c>
      <c r="N254" s="106">
        <f t="shared" si="110"/>
        <v>77.016589602296079</v>
      </c>
      <c r="O254" s="24"/>
      <c r="P254" s="24"/>
      <c r="Q254" s="24">
        <f t="shared" si="110"/>
        <v>77.075505920762851</v>
      </c>
    </row>
    <row r="255" spans="1:17" s="112" customFormat="1" ht="12">
      <c r="A255" s="118"/>
      <c r="B255" s="118"/>
      <c r="C255" s="118"/>
      <c r="D255" s="115"/>
      <c r="E255" s="102" t="s">
        <v>347</v>
      </c>
      <c r="F255" s="28">
        <f>SUM(G255:I255)</f>
        <v>2860.3</v>
      </c>
      <c r="G255" s="24"/>
      <c r="H255" s="24"/>
      <c r="I255" s="29">
        <v>2860.3</v>
      </c>
      <c r="J255" s="28">
        <f>SUM(K255:M255)</f>
        <v>1880</v>
      </c>
      <c r="K255" s="24"/>
      <c r="L255" s="24"/>
      <c r="M255" s="29">
        <v>1880</v>
      </c>
      <c r="N255" s="106">
        <f t="shared" si="110"/>
        <v>65.727371254763483</v>
      </c>
      <c r="O255" s="24"/>
      <c r="P255" s="24"/>
      <c r="Q255" s="24">
        <f t="shared" si="110"/>
        <v>65.727371254763483</v>
      </c>
    </row>
    <row r="256" spans="1:17" s="112" customFormat="1" ht="12">
      <c r="A256" s="118"/>
      <c r="B256" s="118"/>
      <c r="C256" s="118"/>
      <c r="D256" s="115"/>
      <c r="E256" s="102" t="s">
        <v>348</v>
      </c>
      <c r="F256" s="28">
        <f>SUM(G256:I256)</f>
        <v>21446.3</v>
      </c>
      <c r="G256" s="24"/>
      <c r="H256" s="24"/>
      <c r="I256" s="29">
        <v>21446.3</v>
      </c>
      <c r="J256" s="28">
        <f>SUM(K256:M256)</f>
        <v>17942.900000000001</v>
      </c>
      <c r="K256" s="24"/>
      <c r="L256" s="24"/>
      <c r="M256" s="29">
        <v>17942.900000000001</v>
      </c>
      <c r="N256" s="106">
        <f t="shared" si="110"/>
        <v>83.664315056676458</v>
      </c>
      <c r="O256" s="24"/>
      <c r="P256" s="24"/>
      <c r="Q256" s="24">
        <f t="shared" si="110"/>
        <v>83.664315056676458</v>
      </c>
    </row>
    <row r="257" spans="1:17" s="112" customFormat="1" ht="12">
      <c r="A257" s="118"/>
      <c r="B257" s="118"/>
      <c r="C257" s="118"/>
      <c r="D257" s="115"/>
      <c r="E257" s="102" t="s">
        <v>349</v>
      </c>
      <c r="F257" s="28">
        <f t="shared" ref="F257:F259" si="117">SUM(G257:I257)</f>
        <v>6496.6</v>
      </c>
      <c r="G257" s="24"/>
      <c r="H257" s="24"/>
      <c r="I257" s="29">
        <v>6496.6</v>
      </c>
      <c r="J257" s="28">
        <f t="shared" ref="J257:J259" si="118">SUM(K257:M257)</f>
        <v>3903.2</v>
      </c>
      <c r="K257" s="24"/>
      <c r="L257" s="24"/>
      <c r="M257" s="29">
        <v>3903.2</v>
      </c>
      <c r="N257" s="106">
        <f t="shared" si="110"/>
        <v>60.08065757473139</v>
      </c>
      <c r="O257" s="24"/>
      <c r="P257" s="24"/>
      <c r="Q257" s="24">
        <f t="shared" si="110"/>
        <v>60.08065757473139</v>
      </c>
    </row>
    <row r="258" spans="1:17" s="112" customFormat="1" ht="12">
      <c r="A258" s="118"/>
      <c r="B258" s="118"/>
      <c r="C258" s="118"/>
      <c r="D258" s="115"/>
      <c r="E258" s="102" t="s">
        <v>350</v>
      </c>
      <c r="F258" s="28">
        <f t="shared" si="117"/>
        <v>71.2</v>
      </c>
      <c r="G258" s="24"/>
      <c r="H258" s="24"/>
      <c r="I258" s="29">
        <v>71.2</v>
      </c>
      <c r="J258" s="28">
        <f t="shared" si="118"/>
        <v>70.5</v>
      </c>
      <c r="K258" s="24"/>
      <c r="L258" s="24"/>
      <c r="M258" s="29">
        <v>70.5</v>
      </c>
      <c r="N258" s="106">
        <f t="shared" si="110"/>
        <v>99.016853932584269</v>
      </c>
      <c r="O258" s="24"/>
      <c r="P258" s="24"/>
      <c r="Q258" s="24">
        <f t="shared" si="110"/>
        <v>99.016853932584269</v>
      </c>
    </row>
    <row r="259" spans="1:17" s="112" customFormat="1" ht="12">
      <c r="A259" s="118"/>
      <c r="B259" s="118"/>
      <c r="C259" s="118"/>
      <c r="D259" s="115"/>
      <c r="E259" s="102" t="s">
        <v>642</v>
      </c>
      <c r="F259" s="28">
        <f t="shared" si="117"/>
        <v>30.5</v>
      </c>
      <c r="G259" s="24"/>
      <c r="H259" s="24">
        <v>30.5</v>
      </c>
      <c r="I259" s="29"/>
      <c r="J259" s="28">
        <f t="shared" si="118"/>
        <v>5.3</v>
      </c>
      <c r="K259" s="24"/>
      <c r="L259" s="24">
        <v>5.3</v>
      </c>
      <c r="M259" s="29"/>
      <c r="N259" s="106">
        <f t="shared" si="110"/>
        <v>17.377049180327869</v>
      </c>
      <c r="O259" s="106"/>
      <c r="P259" s="106">
        <f t="shared" ref="P259" si="119">L259/H259*100</f>
        <v>17.377049180327869</v>
      </c>
      <c r="Q259" s="106"/>
    </row>
    <row r="260" spans="1:17" s="112" customFormat="1" ht="56.25" customHeight="1">
      <c r="A260" s="118" t="s">
        <v>369</v>
      </c>
      <c r="B260" s="118" t="s">
        <v>111</v>
      </c>
      <c r="C260" s="118" t="s">
        <v>112</v>
      </c>
      <c r="D260" s="113" t="s">
        <v>15</v>
      </c>
      <c r="E260" s="116"/>
      <c r="F260" s="28">
        <f>F261</f>
        <v>2860.3</v>
      </c>
      <c r="G260" s="24"/>
      <c r="H260" s="24"/>
      <c r="I260" s="29">
        <f>I261</f>
        <v>2860.3</v>
      </c>
      <c r="J260" s="28">
        <f>J261</f>
        <v>1880</v>
      </c>
      <c r="K260" s="24"/>
      <c r="L260" s="24"/>
      <c r="M260" s="29">
        <f>M261</f>
        <v>1880</v>
      </c>
      <c r="N260" s="106">
        <f t="shared" si="110"/>
        <v>65.727371254763483</v>
      </c>
      <c r="O260" s="24"/>
      <c r="P260" s="24"/>
      <c r="Q260" s="24">
        <f t="shared" si="110"/>
        <v>65.727371254763483</v>
      </c>
    </row>
    <row r="261" spans="1:17" s="112" customFormat="1" ht="96">
      <c r="A261" s="118"/>
      <c r="B261" s="118"/>
      <c r="C261" s="118"/>
      <c r="D261" s="113" t="s">
        <v>173</v>
      </c>
      <c r="E261" s="116"/>
      <c r="F261" s="28">
        <f>SUM(F262)</f>
        <v>2860.3</v>
      </c>
      <c r="G261" s="24"/>
      <c r="H261" s="24"/>
      <c r="I261" s="29">
        <f>SUM(I262)</f>
        <v>2860.3</v>
      </c>
      <c r="J261" s="28">
        <f>SUM(J262)</f>
        <v>1880</v>
      </c>
      <c r="K261" s="24"/>
      <c r="L261" s="24"/>
      <c r="M261" s="29">
        <f>SUM(M262)</f>
        <v>1880</v>
      </c>
      <c r="N261" s="106">
        <f t="shared" si="110"/>
        <v>65.727371254763483</v>
      </c>
      <c r="O261" s="24"/>
      <c r="P261" s="24"/>
      <c r="Q261" s="24">
        <f t="shared" si="110"/>
        <v>65.727371254763483</v>
      </c>
    </row>
    <row r="262" spans="1:17" s="112" customFormat="1" ht="12">
      <c r="A262" s="118"/>
      <c r="B262" s="118"/>
      <c r="C262" s="118"/>
      <c r="D262" s="115"/>
      <c r="E262" s="102" t="s">
        <v>347</v>
      </c>
      <c r="F262" s="28">
        <f>SUM(G262:I262)</f>
        <v>2860.3</v>
      </c>
      <c r="G262" s="24"/>
      <c r="H262" s="24"/>
      <c r="I262" s="29">
        <v>2860.3</v>
      </c>
      <c r="J262" s="28">
        <f>SUM(K262:M262)</f>
        <v>1880</v>
      </c>
      <c r="K262" s="24"/>
      <c r="L262" s="24"/>
      <c r="M262" s="29">
        <v>1880</v>
      </c>
      <c r="N262" s="106">
        <f t="shared" si="110"/>
        <v>65.727371254763483</v>
      </c>
      <c r="O262" s="24"/>
      <c r="P262" s="24"/>
      <c r="Q262" s="24">
        <f t="shared" si="110"/>
        <v>65.727371254763483</v>
      </c>
    </row>
    <row r="263" spans="1:17" s="112" customFormat="1" ht="56.25" customHeight="1">
      <c r="A263" s="118" t="s">
        <v>370</v>
      </c>
      <c r="B263" s="118" t="s">
        <v>371</v>
      </c>
      <c r="C263" s="118" t="s">
        <v>113</v>
      </c>
      <c r="D263" s="113" t="s">
        <v>15</v>
      </c>
      <c r="E263" s="116"/>
      <c r="F263" s="28">
        <f>F264</f>
        <v>28044.600000000002</v>
      </c>
      <c r="G263" s="24"/>
      <c r="H263" s="24">
        <f t="shared" ref="G263:H263" si="120">H264</f>
        <v>30.5</v>
      </c>
      <c r="I263" s="29">
        <f>I264</f>
        <v>28014.100000000002</v>
      </c>
      <c r="J263" s="28">
        <f>J264</f>
        <v>21921.9</v>
      </c>
      <c r="K263" s="24"/>
      <c r="L263" s="24">
        <f t="shared" ref="K263:L263" si="121">L264</f>
        <v>5.3</v>
      </c>
      <c r="M263" s="29">
        <f>M264</f>
        <v>21916.600000000002</v>
      </c>
      <c r="N263" s="106">
        <f t="shared" si="110"/>
        <v>78.167989559487381</v>
      </c>
      <c r="O263" s="106"/>
      <c r="P263" s="106">
        <f t="shared" ref="P263:P264" si="122">L263/H263*100</f>
        <v>17.377049180327869</v>
      </c>
      <c r="Q263" s="106">
        <f t="shared" ref="Q263:Q264" si="123">M263/I263*100</f>
        <v>78.234174933337144</v>
      </c>
    </row>
    <row r="264" spans="1:17" s="112" customFormat="1" ht="96">
      <c r="A264" s="118"/>
      <c r="B264" s="118"/>
      <c r="C264" s="118"/>
      <c r="D264" s="113" t="s">
        <v>173</v>
      </c>
      <c r="E264" s="116"/>
      <c r="F264" s="28">
        <f>SUM(F265:F268)</f>
        <v>28044.600000000002</v>
      </c>
      <c r="G264" s="24"/>
      <c r="H264" s="24">
        <f t="shared" ref="G264:H264" si="124">SUM(H265:H268)</f>
        <v>30.5</v>
      </c>
      <c r="I264" s="29">
        <f>SUM(I265:I268)</f>
        <v>28014.100000000002</v>
      </c>
      <c r="J264" s="28">
        <f>SUM(J265:J268)</f>
        <v>21921.9</v>
      </c>
      <c r="K264" s="24"/>
      <c r="L264" s="24">
        <f t="shared" ref="K264:L264" si="125">SUM(L265:L268)</f>
        <v>5.3</v>
      </c>
      <c r="M264" s="29">
        <f>SUM(M265:M268)</f>
        <v>21916.600000000002</v>
      </c>
      <c r="N264" s="106">
        <f t="shared" si="110"/>
        <v>78.167989559487381</v>
      </c>
      <c r="O264" s="106"/>
      <c r="P264" s="106">
        <f t="shared" si="122"/>
        <v>17.377049180327869</v>
      </c>
      <c r="Q264" s="106">
        <f t="shared" si="123"/>
        <v>78.234174933337144</v>
      </c>
    </row>
    <row r="265" spans="1:17" s="112" customFormat="1" ht="12">
      <c r="A265" s="118"/>
      <c r="B265" s="118"/>
      <c r="C265" s="118"/>
      <c r="D265" s="115"/>
      <c r="E265" s="102" t="s">
        <v>348</v>
      </c>
      <c r="F265" s="28">
        <f>SUM(G265:I265)</f>
        <v>21446.3</v>
      </c>
      <c r="G265" s="24"/>
      <c r="H265" s="24"/>
      <c r="I265" s="29">
        <v>21446.3</v>
      </c>
      <c r="J265" s="28">
        <f>SUM(K265:M265)</f>
        <v>17942.900000000001</v>
      </c>
      <c r="K265" s="24"/>
      <c r="L265" s="24"/>
      <c r="M265" s="29">
        <v>17942.900000000001</v>
      </c>
      <c r="N265" s="106">
        <f t="shared" ref="N265:N270" si="126">J265/F265*100</f>
        <v>83.664315056676458</v>
      </c>
      <c r="O265" s="106"/>
      <c r="P265" s="106"/>
      <c r="Q265" s="106">
        <f t="shared" ref="Q265:Q270" si="127">M265/I265*100</f>
        <v>83.664315056676458</v>
      </c>
    </row>
    <row r="266" spans="1:17" s="112" customFormat="1" ht="12">
      <c r="A266" s="118"/>
      <c r="B266" s="118"/>
      <c r="C266" s="118"/>
      <c r="D266" s="115"/>
      <c r="E266" s="102" t="s">
        <v>349</v>
      </c>
      <c r="F266" s="28">
        <f t="shared" ref="F266:F268" si="128">SUM(G266:I266)</f>
        <v>6496.6</v>
      </c>
      <c r="G266" s="24"/>
      <c r="H266" s="24"/>
      <c r="I266" s="29">
        <v>6496.6</v>
      </c>
      <c r="J266" s="28">
        <f t="shared" ref="J266:J268" si="129">SUM(K266:M266)</f>
        <v>3903.2</v>
      </c>
      <c r="K266" s="24"/>
      <c r="L266" s="24"/>
      <c r="M266" s="29">
        <v>3903.2</v>
      </c>
      <c r="N266" s="106">
        <f t="shared" si="126"/>
        <v>60.08065757473139</v>
      </c>
      <c r="O266" s="106"/>
      <c r="P266" s="106"/>
      <c r="Q266" s="106">
        <f t="shared" si="127"/>
        <v>60.08065757473139</v>
      </c>
    </row>
    <row r="267" spans="1:17" s="112" customFormat="1" ht="12">
      <c r="A267" s="118"/>
      <c r="B267" s="118"/>
      <c r="C267" s="118"/>
      <c r="D267" s="115"/>
      <c r="E267" s="102" t="s">
        <v>350</v>
      </c>
      <c r="F267" s="28">
        <f t="shared" si="128"/>
        <v>71.2</v>
      </c>
      <c r="G267" s="24"/>
      <c r="H267" s="24"/>
      <c r="I267" s="29">
        <v>71.2</v>
      </c>
      <c r="J267" s="28">
        <f t="shared" si="129"/>
        <v>70.5</v>
      </c>
      <c r="K267" s="24"/>
      <c r="L267" s="24"/>
      <c r="M267" s="29">
        <v>70.5</v>
      </c>
      <c r="N267" s="106">
        <f t="shared" si="126"/>
        <v>99.016853932584269</v>
      </c>
      <c r="O267" s="106"/>
      <c r="P267" s="106"/>
      <c r="Q267" s="106">
        <f t="shared" si="127"/>
        <v>99.016853932584269</v>
      </c>
    </row>
    <row r="268" spans="1:17" s="112" customFormat="1" ht="12">
      <c r="A268" s="118"/>
      <c r="B268" s="118"/>
      <c r="C268" s="118"/>
      <c r="D268" s="115"/>
      <c r="E268" s="102" t="s">
        <v>642</v>
      </c>
      <c r="F268" s="28">
        <f t="shared" si="128"/>
        <v>30.5</v>
      </c>
      <c r="G268" s="24"/>
      <c r="H268" s="24">
        <v>30.5</v>
      </c>
      <c r="I268" s="29"/>
      <c r="J268" s="28">
        <f t="shared" si="129"/>
        <v>5.3</v>
      </c>
      <c r="K268" s="24"/>
      <c r="L268" s="24">
        <v>5.3</v>
      </c>
      <c r="M268" s="29"/>
      <c r="N268" s="106">
        <f t="shared" si="126"/>
        <v>17.377049180327869</v>
      </c>
      <c r="O268" s="106"/>
      <c r="P268" s="106">
        <f t="shared" ref="P265:P270" si="130">L268/H268*100</f>
        <v>17.377049180327869</v>
      </c>
      <c r="Q268" s="106"/>
    </row>
    <row r="269" spans="1:17" s="112" customFormat="1" ht="32.25" customHeight="1">
      <c r="A269" s="118" t="s">
        <v>107</v>
      </c>
      <c r="B269" s="118" t="s">
        <v>114</v>
      </c>
      <c r="C269" s="118" t="s">
        <v>115</v>
      </c>
      <c r="D269" s="113" t="s">
        <v>15</v>
      </c>
      <c r="E269" s="116"/>
      <c r="F269" s="28">
        <f>F270</f>
        <v>25437.7</v>
      </c>
      <c r="G269" s="24">
        <f t="shared" ref="G269:M269" si="131">G270</f>
        <v>592.5</v>
      </c>
      <c r="H269" s="24">
        <f t="shared" si="131"/>
        <v>24845.200000000001</v>
      </c>
      <c r="I269" s="29"/>
      <c r="J269" s="28">
        <f t="shared" si="131"/>
        <v>18778.8</v>
      </c>
      <c r="K269" s="24">
        <f t="shared" si="131"/>
        <v>469</v>
      </c>
      <c r="L269" s="24">
        <f t="shared" si="131"/>
        <v>18309.8</v>
      </c>
      <c r="M269" s="29"/>
      <c r="N269" s="106">
        <f t="shared" si="126"/>
        <v>73.822711959021447</v>
      </c>
      <c r="O269" s="106">
        <f t="shared" ref="O265:O270" si="132">K269/G269*100</f>
        <v>79.156118143459921</v>
      </c>
      <c r="P269" s="106">
        <f t="shared" si="130"/>
        <v>73.695522676412338</v>
      </c>
      <c r="Q269" s="106"/>
    </row>
    <row r="270" spans="1:17" s="112" customFormat="1" ht="96">
      <c r="A270" s="118"/>
      <c r="B270" s="118"/>
      <c r="C270" s="118"/>
      <c r="D270" s="113" t="s">
        <v>173</v>
      </c>
      <c r="E270" s="116"/>
      <c r="F270" s="28">
        <f t="shared" ref="F270:M270" si="133">SUM(F271:F276)</f>
        <v>25437.7</v>
      </c>
      <c r="G270" s="24">
        <f t="shared" si="133"/>
        <v>592.5</v>
      </c>
      <c r="H270" s="24">
        <f t="shared" si="133"/>
        <v>24845.200000000001</v>
      </c>
      <c r="I270" s="29"/>
      <c r="J270" s="28">
        <f t="shared" si="133"/>
        <v>18778.8</v>
      </c>
      <c r="K270" s="24">
        <f t="shared" si="133"/>
        <v>469</v>
      </c>
      <c r="L270" s="24">
        <f t="shared" si="133"/>
        <v>18309.8</v>
      </c>
      <c r="M270" s="29"/>
      <c r="N270" s="106">
        <f t="shared" si="126"/>
        <v>73.822711959021447</v>
      </c>
      <c r="O270" s="106">
        <f t="shared" si="132"/>
        <v>79.156118143459921</v>
      </c>
      <c r="P270" s="106">
        <f t="shared" si="130"/>
        <v>73.695522676412338</v>
      </c>
      <c r="Q270" s="106"/>
    </row>
    <row r="271" spans="1:17" s="112" customFormat="1" ht="12">
      <c r="A271" s="118"/>
      <c r="B271" s="118"/>
      <c r="C271" s="118"/>
      <c r="D271" s="115"/>
      <c r="E271" s="102" t="s">
        <v>351</v>
      </c>
      <c r="F271" s="28">
        <f>SUM(G271:I271)</f>
        <v>1998.2</v>
      </c>
      <c r="G271" s="24"/>
      <c r="H271" s="24">
        <v>1998.2</v>
      </c>
      <c r="I271" s="29"/>
      <c r="J271" s="28">
        <f>SUM(K271:M271)</f>
        <v>1840.8</v>
      </c>
      <c r="K271" s="24"/>
      <c r="L271" s="24">
        <v>1840.8</v>
      </c>
      <c r="M271" s="29"/>
      <c r="N271" s="106">
        <f t="shared" si="110"/>
        <v>92.122910619557601</v>
      </c>
      <c r="O271" s="24"/>
      <c r="P271" s="24">
        <f t="shared" si="110"/>
        <v>92.122910619557601</v>
      </c>
      <c r="Q271" s="24"/>
    </row>
    <row r="272" spans="1:17" s="112" customFormat="1" ht="12">
      <c r="A272" s="118"/>
      <c r="B272" s="118"/>
      <c r="C272" s="118"/>
      <c r="D272" s="115"/>
      <c r="E272" s="102" t="s">
        <v>352</v>
      </c>
      <c r="F272" s="28">
        <f>SUM(G272:I272)</f>
        <v>334.8</v>
      </c>
      <c r="G272" s="24"/>
      <c r="H272" s="24">
        <v>334.8</v>
      </c>
      <c r="I272" s="29"/>
      <c r="J272" s="28">
        <f>SUM(K272:M272)</f>
        <v>191.4</v>
      </c>
      <c r="K272" s="24"/>
      <c r="L272" s="24">
        <v>191.4</v>
      </c>
      <c r="M272" s="29"/>
      <c r="N272" s="106">
        <f t="shared" si="110"/>
        <v>57.168458781362006</v>
      </c>
      <c r="O272" s="24"/>
      <c r="P272" s="24">
        <f t="shared" si="110"/>
        <v>57.168458781362006</v>
      </c>
      <c r="Q272" s="24"/>
    </row>
    <row r="273" spans="1:17" s="112" customFormat="1" ht="12">
      <c r="A273" s="118"/>
      <c r="B273" s="118"/>
      <c r="C273" s="118"/>
      <c r="D273" s="115"/>
      <c r="E273" s="102" t="s">
        <v>353</v>
      </c>
      <c r="F273" s="28">
        <f t="shared" ref="F273:F275" si="134">SUM(G273:I273)</f>
        <v>592.5</v>
      </c>
      <c r="G273" s="24">
        <v>592.5</v>
      </c>
      <c r="H273" s="24"/>
      <c r="I273" s="29"/>
      <c r="J273" s="28">
        <f t="shared" ref="J273:J275" si="135">SUM(K273:M273)</f>
        <v>469</v>
      </c>
      <c r="K273" s="24">
        <v>469</v>
      </c>
      <c r="L273" s="24"/>
      <c r="M273" s="29"/>
      <c r="N273" s="106">
        <f t="shared" si="110"/>
        <v>79.156118143459921</v>
      </c>
      <c r="O273" s="24">
        <f t="shared" si="110"/>
        <v>79.156118143459921</v>
      </c>
      <c r="P273" s="24"/>
      <c r="Q273" s="24"/>
    </row>
    <row r="274" spans="1:17" s="112" customFormat="1" ht="12">
      <c r="A274" s="118"/>
      <c r="B274" s="118"/>
      <c r="C274" s="118"/>
      <c r="D274" s="115"/>
      <c r="E274" s="102" t="s">
        <v>354</v>
      </c>
      <c r="F274" s="28">
        <f t="shared" si="134"/>
        <v>4560.5</v>
      </c>
      <c r="G274" s="24"/>
      <c r="H274" s="24">
        <v>4560.5</v>
      </c>
      <c r="I274" s="29"/>
      <c r="J274" s="28">
        <f t="shared" si="135"/>
        <v>3545.1</v>
      </c>
      <c r="K274" s="24"/>
      <c r="L274" s="24">
        <v>3545.1</v>
      </c>
      <c r="M274" s="29"/>
      <c r="N274" s="106">
        <f t="shared" si="110"/>
        <v>77.734897489310384</v>
      </c>
      <c r="O274" s="24"/>
      <c r="P274" s="24">
        <f t="shared" ref="P274:P276" si="136">L274/H274*100</f>
        <v>77.734897489310384</v>
      </c>
      <c r="Q274" s="24"/>
    </row>
    <row r="275" spans="1:17" s="112" customFormat="1" ht="12">
      <c r="A275" s="118"/>
      <c r="B275" s="118"/>
      <c r="C275" s="118"/>
      <c r="D275" s="115"/>
      <c r="E275" s="102" t="s">
        <v>355</v>
      </c>
      <c r="F275" s="28">
        <f t="shared" si="134"/>
        <v>3748.7</v>
      </c>
      <c r="G275" s="24"/>
      <c r="H275" s="24">
        <v>3748.7</v>
      </c>
      <c r="I275" s="29"/>
      <c r="J275" s="28">
        <f t="shared" si="135"/>
        <v>3612.1</v>
      </c>
      <c r="K275" s="24"/>
      <c r="L275" s="24">
        <v>3612.1</v>
      </c>
      <c r="M275" s="29"/>
      <c r="N275" s="106">
        <f t="shared" si="110"/>
        <v>96.35607010430283</v>
      </c>
      <c r="O275" s="24"/>
      <c r="P275" s="24">
        <f t="shared" si="136"/>
        <v>96.35607010430283</v>
      </c>
      <c r="Q275" s="24"/>
    </row>
    <row r="276" spans="1:17" s="112" customFormat="1" ht="12">
      <c r="A276" s="118"/>
      <c r="B276" s="118"/>
      <c r="C276" s="118"/>
      <c r="D276" s="115"/>
      <c r="E276" s="102" t="s">
        <v>356</v>
      </c>
      <c r="F276" s="28">
        <f>SUM(G276:I276)</f>
        <v>14203</v>
      </c>
      <c r="G276" s="24"/>
      <c r="H276" s="24">
        <v>14203</v>
      </c>
      <c r="I276" s="29"/>
      <c r="J276" s="28">
        <f>SUM(K276:M276)</f>
        <v>9120.4</v>
      </c>
      <c r="K276" s="24"/>
      <c r="L276" s="24">
        <v>9120.4</v>
      </c>
      <c r="M276" s="29"/>
      <c r="N276" s="106">
        <f t="shared" si="110"/>
        <v>64.214602548757298</v>
      </c>
      <c r="O276" s="24"/>
      <c r="P276" s="24">
        <f t="shared" si="136"/>
        <v>64.214602548757298</v>
      </c>
      <c r="Q276" s="24"/>
    </row>
    <row r="277" spans="1:17" s="112" customFormat="1" ht="44.25" customHeight="1">
      <c r="A277" s="118" t="s">
        <v>110</v>
      </c>
      <c r="B277" s="118" t="s">
        <v>116</v>
      </c>
      <c r="C277" s="118" t="s">
        <v>117</v>
      </c>
      <c r="D277" s="113" t="s">
        <v>15</v>
      </c>
      <c r="E277" s="116"/>
      <c r="F277" s="28">
        <f>F278</f>
        <v>2333</v>
      </c>
      <c r="G277" s="24"/>
      <c r="H277" s="24">
        <f>H278</f>
        <v>2333</v>
      </c>
      <c r="I277" s="29"/>
      <c r="J277" s="28">
        <f>J278</f>
        <v>2032.2</v>
      </c>
      <c r="K277" s="24"/>
      <c r="L277" s="24">
        <f>L278</f>
        <v>2032.2</v>
      </c>
      <c r="M277" s="29"/>
      <c r="N277" s="106">
        <f t="shared" si="110"/>
        <v>87.106729532790411</v>
      </c>
      <c r="O277" s="24"/>
      <c r="P277" s="24">
        <f t="shared" si="110"/>
        <v>87.106729532790411</v>
      </c>
      <c r="Q277" s="24"/>
    </row>
    <row r="278" spans="1:17" s="112" customFormat="1" ht="96">
      <c r="A278" s="118"/>
      <c r="B278" s="118"/>
      <c r="C278" s="118"/>
      <c r="D278" s="113" t="s">
        <v>173</v>
      </c>
      <c r="E278" s="116"/>
      <c r="F278" s="28">
        <f>SUM(F279:F280)</f>
        <v>2333</v>
      </c>
      <c r="G278" s="24"/>
      <c r="H278" s="24">
        <f>SUM(H279:H280)</f>
        <v>2333</v>
      </c>
      <c r="I278" s="29"/>
      <c r="J278" s="28">
        <f>SUM(J279:J280)</f>
        <v>2032.2</v>
      </c>
      <c r="K278" s="24"/>
      <c r="L278" s="24">
        <f>SUM(L279:L280)</f>
        <v>2032.2</v>
      </c>
      <c r="M278" s="29"/>
      <c r="N278" s="106">
        <f t="shared" si="110"/>
        <v>87.106729532790411</v>
      </c>
      <c r="O278" s="24"/>
      <c r="P278" s="24">
        <f t="shared" si="110"/>
        <v>87.106729532790411</v>
      </c>
      <c r="Q278" s="24"/>
    </row>
    <row r="279" spans="1:17" s="112" customFormat="1" ht="12">
      <c r="A279" s="118"/>
      <c r="B279" s="118"/>
      <c r="C279" s="118"/>
      <c r="D279" s="115"/>
      <c r="E279" s="102" t="s">
        <v>351</v>
      </c>
      <c r="F279" s="28">
        <f>SUM(G279:I279)</f>
        <v>1998.2</v>
      </c>
      <c r="G279" s="24"/>
      <c r="H279" s="24">
        <v>1998.2</v>
      </c>
      <c r="I279" s="29"/>
      <c r="J279" s="28">
        <f>SUM(K279:M279)</f>
        <v>1840.8</v>
      </c>
      <c r="K279" s="24"/>
      <c r="L279" s="24">
        <v>1840.8</v>
      </c>
      <c r="M279" s="29"/>
      <c r="N279" s="106">
        <f t="shared" si="110"/>
        <v>92.122910619557601</v>
      </c>
      <c r="O279" s="24"/>
      <c r="P279" s="24">
        <f t="shared" si="110"/>
        <v>92.122910619557601</v>
      </c>
      <c r="Q279" s="24"/>
    </row>
    <row r="280" spans="1:17" s="112" customFormat="1" ht="12">
      <c r="A280" s="118"/>
      <c r="B280" s="118"/>
      <c r="C280" s="118"/>
      <c r="D280" s="115"/>
      <c r="E280" s="102" t="s">
        <v>352</v>
      </c>
      <c r="F280" s="28">
        <f>SUM(G280:I280)</f>
        <v>334.8</v>
      </c>
      <c r="G280" s="24"/>
      <c r="H280" s="24">
        <v>334.8</v>
      </c>
      <c r="I280" s="29"/>
      <c r="J280" s="28">
        <f>SUM(K280:M280)</f>
        <v>191.4</v>
      </c>
      <c r="K280" s="24"/>
      <c r="L280" s="24">
        <v>191.4</v>
      </c>
      <c r="M280" s="29"/>
      <c r="N280" s="106">
        <f t="shared" si="110"/>
        <v>57.168458781362006</v>
      </c>
      <c r="O280" s="24"/>
      <c r="P280" s="24">
        <f t="shared" si="110"/>
        <v>57.168458781362006</v>
      </c>
      <c r="Q280" s="24"/>
    </row>
    <row r="281" spans="1:17" s="112" customFormat="1" ht="56.25" customHeight="1">
      <c r="A281" s="118" t="s">
        <v>372</v>
      </c>
      <c r="B281" s="118" t="s">
        <v>118</v>
      </c>
      <c r="C281" s="118" t="s">
        <v>119</v>
      </c>
      <c r="D281" s="113" t="s">
        <v>15</v>
      </c>
      <c r="E281" s="116"/>
      <c r="F281" s="28">
        <f>F282</f>
        <v>592.5</v>
      </c>
      <c r="G281" s="24">
        <f>G282</f>
        <v>592.5</v>
      </c>
      <c r="H281" s="24"/>
      <c r="I281" s="29"/>
      <c r="J281" s="28">
        <f>J282</f>
        <v>268</v>
      </c>
      <c r="K281" s="24">
        <f>K282</f>
        <v>469</v>
      </c>
      <c r="L281" s="24"/>
      <c r="M281" s="29"/>
      <c r="N281" s="106">
        <f t="shared" si="110"/>
        <v>45.232067510548525</v>
      </c>
      <c r="O281" s="24">
        <f t="shared" si="110"/>
        <v>79.156118143459921</v>
      </c>
      <c r="P281" s="24"/>
      <c r="Q281" s="24"/>
    </row>
    <row r="282" spans="1:17" s="112" customFormat="1" ht="96">
      <c r="A282" s="118"/>
      <c r="B282" s="118"/>
      <c r="C282" s="118"/>
      <c r="D282" s="113" t="s">
        <v>173</v>
      </c>
      <c r="E282" s="116"/>
      <c r="F282" s="28">
        <f>SUM(F283)</f>
        <v>592.5</v>
      </c>
      <c r="G282" s="24">
        <f>SUM(G283)</f>
        <v>592.5</v>
      </c>
      <c r="H282" s="24"/>
      <c r="I282" s="29"/>
      <c r="J282" s="28">
        <f>SUM(J283)</f>
        <v>268</v>
      </c>
      <c r="K282" s="24">
        <v>469</v>
      </c>
      <c r="L282" s="24"/>
      <c r="M282" s="29"/>
      <c r="N282" s="106">
        <f t="shared" si="110"/>
        <v>45.232067510548525</v>
      </c>
      <c r="O282" s="24">
        <f t="shared" si="110"/>
        <v>79.156118143459921</v>
      </c>
      <c r="P282" s="24"/>
      <c r="Q282" s="24"/>
    </row>
    <row r="283" spans="1:17" s="112" customFormat="1" ht="12">
      <c r="A283" s="118"/>
      <c r="B283" s="118"/>
      <c r="C283" s="118"/>
      <c r="D283" s="115"/>
      <c r="E283" s="102" t="s">
        <v>353</v>
      </c>
      <c r="F283" s="28">
        <f>SUM(G283:I283)</f>
        <v>592.5</v>
      </c>
      <c r="G283" s="24">
        <v>592.5</v>
      </c>
      <c r="H283" s="24"/>
      <c r="I283" s="29"/>
      <c r="J283" s="28">
        <f>SUM(K283:M283)</f>
        <v>268</v>
      </c>
      <c r="K283" s="24">
        <v>268</v>
      </c>
      <c r="L283" s="24"/>
      <c r="M283" s="29"/>
      <c r="N283" s="106">
        <f t="shared" si="110"/>
        <v>45.232067510548525</v>
      </c>
      <c r="O283" s="24">
        <f t="shared" si="110"/>
        <v>45.232067510548525</v>
      </c>
      <c r="P283" s="24"/>
      <c r="Q283" s="24"/>
    </row>
    <row r="284" spans="1:17" s="112" customFormat="1" ht="68.25" customHeight="1">
      <c r="A284" s="118" t="s">
        <v>373</v>
      </c>
      <c r="B284" s="118" t="s">
        <v>120</v>
      </c>
      <c r="C284" s="118" t="s">
        <v>121</v>
      </c>
      <c r="D284" s="113" t="s">
        <v>15</v>
      </c>
      <c r="E284" s="116"/>
      <c r="F284" s="28">
        <f>F285</f>
        <v>4560.5</v>
      </c>
      <c r="G284" s="24"/>
      <c r="H284" s="24">
        <f>H285</f>
        <v>4560.5</v>
      </c>
      <c r="I284" s="29"/>
      <c r="J284" s="28">
        <f>J285</f>
        <v>3545.1</v>
      </c>
      <c r="K284" s="24"/>
      <c r="L284" s="24">
        <f>L285</f>
        <v>3545.1</v>
      </c>
      <c r="M284" s="29"/>
      <c r="N284" s="106">
        <f t="shared" si="110"/>
        <v>77.734897489310384</v>
      </c>
      <c r="O284" s="24"/>
      <c r="P284" s="24">
        <f t="shared" si="110"/>
        <v>77.734897489310384</v>
      </c>
      <c r="Q284" s="24"/>
    </row>
    <row r="285" spans="1:17" s="112" customFormat="1" ht="96">
      <c r="A285" s="118"/>
      <c r="B285" s="118"/>
      <c r="C285" s="118"/>
      <c r="D285" s="113" t="s">
        <v>173</v>
      </c>
      <c r="E285" s="116"/>
      <c r="F285" s="28">
        <f>SUM(F286)</f>
        <v>4560.5</v>
      </c>
      <c r="G285" s="24"/>
      <c r="H285" s="24">
        <f>SUM(H286)</f>
        <v>4560.5</v>
      </c>
      <c r="I285" s="29"/>
      <c r="J285" s="28">
        <f>SUM(J286)</f>
        <v>3545.1</v>
      </c>
      <c r="K285" s="24"/>
      <c r="L285" s="24">
        <f>SUM(L286)</f>
        <v>3545.1</v>
      </c>
      <c r="M285" s="29"/>
      <c r="N285" s="106">
        <f t="shared" si="110"/>
        <v>77.734897489310384</v>
      </c>
      <c r="O285" s="24"/>
      <c r="P285" s="24">
        <f t="shared" si="110"/>
        <v>77.734897489310384</v>
      </c>
      <c r="Q285" s="24"/>
    </row>
    <row r="286" spans="1:17" s="112" customFormat="1" ht="12">
      <c r="A286" s="118"/>
      <c r="B286" s="118"/>
      <c r="C286" s="118"/>
      <c r="D286" s="115"/>
      <c r="E286" s="102" t="s">
        <v>354</v>
      </c>
      <c r="F286" s="28">
        <f>SUM(G286:I286)</f>
        <v>4560.5</v>
      </c>
      <c r="G286" s="24"/>
      <c r="H286" s="24">
        <v>4560.5</v>
      </c>
      <c r="I286" s="29"/>
      <c r="J286" s="28">
        <f>SUM(K286:M286)</f>
        <v>3545.1</v>
      </c>
      <c r="K286" s="24"/>
      <c r="L286" s="24">
        <v>3545.1</v>
      </c>
      <c r="M286" s="29"/>
      <c r="N286" s="106">
        <f t="shared" si="110"/>
        <v>77.734897489310384</v>
      </c>
      <c r="O286" s="24"/>
      <c r="P286" s="24">
        <f t="shared" si="110"/>
        <v>77.734897489310384</v>
      </c>
      <c r="Q286" s="24"/>
    </row>
    <row r="287" spans="1:17" s="112" customFormat="1" ht="68.25" customHeight="1">
      <c r="A287" s="118" t="s">
        <v>374</v>
      </c>
      <c r="B287" s="118" t="s">
        <v>375</v>
      </c>
      <c r="C287" s="118" t="s">
        <v>122</v>
      </c>
      <c r="D287" s="113" t="s">
        <v>15</v>
      </c>
      <c r="E287" s="116"/>
      <c r="F287" s="28">
        <f>F288</f>
        <v>3748.7</v>
      </c>
      <c r="G287" s="24"/>
      <c r="H287" s="24">
        <f>H288</f>
        <v>3748.7</v>
      </c>
      <c r="I287" s="29"/>
      <c r="J287" s="28">
        <f>J288</f>
        <v>3612.1</v>
      </c>
      <c r="K287" s="24"/>
      <c r="L287" s="24">
        <f>L288</f>
        <v>3612.1</v>
      </c>
      <c r="M287" s="29"/>
      <c r="N287" s="106">
        <f t="shared" si="110"/>
        <v>96.35607010430283</v>
      </c>
      <c r="O287" s="24"/>
      <c r="P287" s="24">
        <f t="shared" si="110"/>
        <v>96.35607010430283</v>
      </c>
      <c r="Q287" s="24"/>
    </row>
    <row r="288" spans="1:17" s="112" customFormat="1" ht="96">
      <c r="A288" s="118"/>
      <c r="B288" s="118"/>
      <c r="C288" s="118"/>
      <c r="D288" s="113" t="s">
        <v>173</v>
      </c>
      <c r="E288" s="116"/>
      <c r="F288" s="28">
        <f>SUM(F289)</f>
        <v>3748.7</v>
      </c>
      <c r="G288" s="24"/>
      <c r="H288" s="24">
        <f>SUM(H289)</f>
        <v>3748.7</v>
      </c>
      <c r="I288" s="29"/>
      <c r="J288" s="28">
        <f>SUM(J289)</f>
        <v>3612.1</v>
      </c>
      <c r="K288" s="24"/>
      <c r="L288" s="24">
        <f>SUM(L289)</f>
        <v>3612.1</v>
      </c>
      <c r="M288" s="29"/>
      <c r="N288" s="106">
        <f t="shared" si="110"/>
        <v>96.35607010430283</v>
      </c>
      <c r="O288" s="24"/>
      <c r="P288" s="24">
        <f t="shared" si="110"/>
        <v>96.35607010430283</v>
      </c>
      <c r="Q288" s="24"/>
    </row>
    <row r="289" spans="1:42" s="112" customFormat="1" ht="12">
      <c r="A289" s="118"/>
      <c r="B289" s="118"/>
      <c r="C289" s="118"/>
      <c r="D289" s="115"/>
      <c r="E289" s="102" t="s">
        <v>355</v>
      </c>
      <c r="F289" s="28">
        <f>SUM(G289:I289)</f>
        <v>3748.7</v>
      </c>
      <c r="G289" s="24"/>
      <c r="H289" s="24">
        <v>3748.7</v>
      </c>
      <c r="I289" s="29"/>
      <c r="J289" s="28">
        <f>SUM(K289:M289)</f>
        <v>3612.1</v>
      </c>
      <c r="K289" s="24"/>
      <c r="L289" s="24">
        <v>3612.1</v>
      </c>
      <c r="M289" s="29"/>
      <c r="N289" s="106">
        <f t="shared" si="110"/>
        <v>96.35607010430283</v>
      </c>
      <c r="O289" s="24"/>
      <c r="P289" s="24">
        <f t="shared" si="110"/>
        <v>96.35607010430283</v>
      </c>
      <c r="Q289" s="24"/>
    </row>
    <row r="290" spans="1:42" s="112" customFormat="1" ht="68.25" customHeight="1">
      <c r="A290" s="118" t="s">
        <v>376</v>
      </c>
      <c r="B290" s="118" t="s">
        <v>377</v>
      </c>
      <c r="C290" s="118" t="s">
        <v>378</v>
      </c>
      <c r="D290" s="113" t="s">
        <v>15</v>
      </c>
      <c r="E290" s="116"/>
      <c r="F290" s="28">
        <f>F291</f>
        <v>14203</v>
      </c>
      <c r="G290" s="24"/>
      <c r="H290" s="24">
        <f>H291</f>
        <v>14203</v>
      </c>
      <c r="I290" s="29"/>
      <c r="J290" s="28">
        <f>J291</f>
        <v>9120.4</v>
      </c>
      <c r="K290" s="24"/>
      <c r="L290" s="24">
        <f>L291</f>
        <v>9120.4</v>
      </c>
      <c r="M290" s="29"/>
      <c r="N290" s="106">
        <f t="shared" ref="N290:P292" si="137">J290/F290*100</f>
        <v>64.214602548757298</v>
      </c>
      <c r="O290" s="24"/>
      <c r="P290" s="24">
        <f t="shared" si="137"/>
        <v>64.214602548757298</v>
      </c>
      <c r="Q290" s="24"/>
    </row>
    <row r="291" spans="1:42" s="112" customFormat="1" ht="96">
      <c r="A291" s="118"/>
      <c r="B291" s="118"/>
      <c r="C291" s="118"/>
      <c r="D291" s="113" t="s">
        <v>173</v>
      </c>
      <c r="E291" s="116"/>
      <c r="F291" s="28">
        <f>SUM(F292)</f>
        <v>14203</v>
      </c>
      <c r="G291" s="24"/>
      <c r="H291" s="24">
        <f>SUM(H292)</f>
        <v>14203</v>
      </c>
      <c r="I291" s="29"/>
      <c r="J291" s="28">
        <f>SUM(J292)</f>
        <v>9120.4</v>
      </c>
      <c r="K291" s="24"/>
      <c r="L291" s="24">
        <f>SUM(L292)</f>
        <v>9120.4</v>
      </c>
      <c r="M291" s="29"/>
      <c r="N291" s="106">
        <f t="shared" si="137"/>
        <v>64.214602548757298</v>
      </c>
      <c r="O291" s="24"/>
      <c r="P291" s="24">
        <f t="shared" si="137"/>
        <v>64.214602548757298</v>
      </c>
      <c r="Q291" s="24"/>
    </row>
    <row r="292" spans="1:42" s="112" customFormat="1" ht="12">
      <c r="A292" s="118"/>
      <c r="B292" s="118"/>
      <c r="C292" s="118"/>
      <c r="D292" s="115"/>
      <c r="E292" s="102" t="s">
        <v>356</v>
      </c>
      <c r="F292" s="28">
        <f>SUM(G292:I292)</f>
        <v>14203</v>
      </c>
      <c r="G292" s="24"/>
      <c r="H292" s="24">
        <v>14203</v>
      </c>
      <c r="I292" s="29"/>
      <c r="J292" s="28">
        <f>SUM(K292:M292)</f>
        <v>9120.4</v>
      </c>
      <c r="K292" s="24"/>
      <c r="L292" s="24">
        <v>9120.4</v>
      </c>
      <c r="M292" s="29"/>
      <c r="N292" s="106">
        <f t="shared" si="137"/>
        <v>64.214602548757298</v>
      </c>
      <c r="O292" s="24"/>
      <c r="P292" s="24">
        <f t="shared" si="137"/>
        <v>64.214602548757298</v>
      </c>
      <c r="Q292" s="24"/>
    </row>
    <row r="293" spans="1:42" s="25" customFormat="1" ht="27" customHeight="1">
      <c r="A293" s="63" t="s">
        <v>27</v>
      </c>
      <c r="B293" s="63" t="s">
        <v>298</v>
      </c>
      <c r="C293" s="63" t="s">
        <v>395</v>
      </c>
      <c r="D293" s="45" t="s">
        <v>15</v>
      </c>
      <c r="E293" s="15"/>
      <c r="F293" s="16">
        <f>F294+F297+F302</f>
        <v>8268.5143500000013</v>
      </c>
      <c r="G293" s="17"/>
      <c r="H293" s="17">
        <f t="shared" ref="G293:M293" si="138">H294+H297+H302</f>
        <v>2920.3</v>
      </c>
      <c r="I293" s="18">
        <f t="shared" si="138"/>
        <v>5396.0143500000004</v>
      </c>
      <c r="J293" s="16">
        <f t="shared" si="138"/>
        <v>5218.1385700000001</v>
      </c>
      <c r="K293" s="17"/>
      <c r="L293" s="17">
        <v>1176</v>
      </c>
      <c r="M293" s="18">
        <f t="shared" si="138"/>
        <v>4042.07215</v>
      </c>
      <c r="N293" s="19">
        <f>J293/F293*100</f>
        <v>63.108538597384175</v>
      </c>
      <c r="O293" s="19"/>
      <c r="P293" s="19">
        <f>L293/H293*100</f>
        <v>40.269835290894768</v>
      </c>
      <c r="Q293" s="19">
        <f>M293/I293*100</f>
        <v>74.908476661111905</v>
      </c>
    </row>
    <row r="294" spans="1:42" s="25" customFormat="1" ht="15.75" customHeight="1">
      <c r="A294" s="64"/>
      <c r="B294" s="64"/>
      <c r="C294" s="64"/>
      <c r="D294" s="50" t="s">
        <v>380</v>
      </c>
      <c r="E294" s="33"/>
      <c r="F294" s="21">
        <f>F295+F296</f>
        <v>621.5</v>
      </c>
      <c r="G294" s="22"/>
      <c r="H294" s="22">
        <f t="shared" ref="G294:M294" si="139">H295+H296</f>
        <v>206.5</v>
      </c>
      <c r="I294" s="23">
        <f t="shared" si="139"/>
        <v>415</v>
      </c>
      <c r="J294" s="21">
        <f t="shared" si="139"/>
        <v>471.33152000000001</v>
      </c>
      <c r="K294" s="22"/>
      <c r="L294" s="22">
        <f t="shared" si="139"/>
        <v>171.33152000000001</v>
      </c>
      <c r="M294" s="23">
        <f t="shared" si="139"/>
        <v>300</v>
      </c>
      <c r="N294" s="106">
        <f t="shared" ref="N294:N342" si="140">J294/F294*100</f>
        <v>75.837734513274341</v>
      </c>
      <c r="O294" s="24"/>
      <c r="P294" s="24">
        <f t="shared" ref="P294:Q342" si="141">L294/H294*100</f>
        <v>82.969259079903154</v>
      </c>
      <c r="Q294" s="24">
        <f t="shared" si="141"/>
        <v>72.289156626506028</v>
      </c>
    </row>
    <row r="295" spans="1:42" s="25" customFormat="1" ht="22.5" customHeight="1">
      <c r="A295" s="64"/>
      <c r="B295" s="64"/>
      <c r="C295" s="64"/>
      <c r="D295" s="51"/>
      <c r="E295" s="33" t="s">
        <v>647</v>
      </c>
      <c r="F295" s="21">
        <f>F307</f>
        <v>206.5</v>
      </c>
      <c r="G295" s="22"/>
      <c r="H295" s="22">
        <f t="shared" ref="G295:M295" si="142">H307</f>
        <v>206.5</v>
      </c>
      <c r="I295" s="23"/>
      <c r="J295" s="21">
        <f t="shared" si="142"/>
        <v>171.33152000000001</v>
      </c>
      <c r="K295" s="22"/>
      <c r="L295" s="22">
        <f t="shared" si="142"/>
        <v>171.33152000000001</v>
      </c>
      <c r="M295" s="23"/>
      <c r="N295" s="106">
        <f t="shared" si="140"/>
        <v>82.969259079903154</v>
      </c>
      <c r="O295" s="24"/>
      <c r="P295" s="24">
        <f t="shared" si="141"/>
        <v>82.969259079903154</v>
      </c>
      <c r="Q295" s="24"/>
    </row>
    <row r="296" spans="1:42" s="25" customFormat="1" ht="22.5" customHeight="1">
      <c r="A296" s="64"/>
      <c r="B296" s="64"/>
      <c r="C296" s="64"/>
      <c r="D296" s="80"/>
      <c r="E296" s="33" t="s">
        <v>381</v>
      </c>
      <c r="F296" s="21">
        <f>F306</f>
        <v>415</v>
      </c>
      <c r="G296" s="22"/>
      <c r="H296" s="22"/>
      <c r="I296" s="23">
        <f t="shared" ref="G296:M296" si="143">I306</f>
        <v>415</v>
      </c>
      <c r="J296" s="21">
        <f t="shared" si="143"/>
        <v>300</v>
      </c>
      <c r="K296" s="22"/>
      <c r="L296" s="22"/>
      <c r="M296" s="23">
        <f t="shared" si="143"/>
        <v>300</v>
      </c>
      <c r="N296" s="106">
        <f t="shared" si="140"/>
        <v>72.289156626506028</v>
      </c>
      <c r="O296" s="24"/>
      <c r="P296" s="24"/>
      <c r="Q296" s="24">
        <f t="shared" si="141"/>
        <v>72.289156626506028</v>
      </c>
    </row>
    <row r="297" spans="1:42" s="25" customFormat="1" ht="21.75" customHeight="1">
      <c r="A297" s="64"/>
      <c r="B297" s="64"/>
      <c r="C297" s="64"/>
      <c r="D297" s="50" t="s">
        <v>382</v>
      </c>
      <c r="E297" s="33"/>
      <c r="F297" s="21">
        <f>F298+F299+F300+F301</f>
        <v>7627.0143500000004</v>
      </c>
      <c r="G297" s="22"/>
      <c r="H297" s="22">
        <f t="shared" ref="G297:M297" si="144">H298+H299+H300+H301</f>
        <v>2693.8</v>
      </c>
      <c r="I297" s="23">
        <f t="shared" si="144"/>
        <v>4961.0143500000004</v>
      </c>
      <c r="J297" s="21">
        <f t="shared" si="144"/>
        <v>4726.8070500000003</v>
      </c>
      <c r="K297" s="22"/>
      <c r="L297" s="22">
        <f t="shared" si="144"/>
        <v>1004.7349</v>
      </c>
      <c r="M297" s="23">
        <f t="shared" si="144"/>
        <v>3722.07215</v>
      </c>
      <c r="N297" s="106">
        <f t="shared" si="140"/>
        <v>61.974539880077714</v>
      </c>
      <c r="O297" s="24"/>
      <c r="P297" s="24">
        <f t="shared" si="141"/>
        <v>37.298051080258368</v>
      </c>
      <c r="Q297" s="24">
        <f t="shared" si="141"/>
        <v>75.026433858228998</v>
      </c>
      <c r="R297" s="34"/>
      <c r="S297" s="34"/>
      <c r="T297" s="34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F297" s="35"/>
      <c r="AG297" s="35"/>
      <c r="AH297" s="35"/>
      <c r="AI297" s="35"/>
      <c r="AJ297" s="35"/>
      <c r="AK297" s="35"/>
      <c r="AL297" s="35"/>
      <c r="AM297" s="35"/>
      <c r="AN297" s="35"/>
      <c r="AO297" s="35"/>
      <c r="AP297" s="35"/>
    </row>
    <row r="298" spans="1:42" s="25" customFormat="1" ht="12">
      <c r="A298" s="64"/>
      <c r="B298" s="64"/>
      <c r="C298" s="64"/>
      <c r="D298" s="51"/>
      <c r="E298" s="33" t="s">
        <v>383</v>
      </c>
      <c r="F298" s="21">
        <f>F308</f>
        <v>4712.4023500000003</v>
      </c>
      <c r="G298" s="22"/>
      <c r="H298" s="22">
        <f t="shared" ref="G298:M299" si="145">H308</f>
        <v>27.8</v>
      </c>
      <c r="I298" s="23">
        <f t="shared" si="145"/>
        <v>4712.4023500000003</v>
      </c>
      <c r="J298" s="21">
        <f t="shared" si="145"/>
        <v>3516.57215</v>
      </c>
      <c r="K298" s="22"/>
      <c r="L298" s="22">
        <f t="shared" si="145"/>
        <v>0</v>
      </c>
      <c r="M298" s="23">
        <f t="shared" si="145"/>
        <v>3516.57215</v>
      </c>
      <c r="N298" s="106">
        <f t="shared" si="140"/>
        <v>74.623767004954487</v>
      </c>
      <c r="O298" s="24"/>
      <c r="P298" s="24">
        <f t="shared" si="141"/>
        <v>0</v>
      </c>
      <c r="Q298" s="24">
        <f t="shared" si="141"/>
        <v>74.623767004954487</v>
      </c>
    </row>
    <row r="299" spans="1:42" s="25" customFormat="1" ht="12">
      <c r="A299" s="64"/>
      <c r="B299" s="64"/>
      <c r="C299" s="64"/>
      <c r="D299" s="51"/>
      <c r="E299" s="33" t="s">
        <v>648</v>
      </c>
      <c r="F299" s="21">
        <f>F309</f>
        <v>1460</v>
      </c>
      <c r="G299" s="22"/>
      <c r="H299" s="22">
        <f t="shared" si="145"/>
        <v>1460</v>
      </c>
      <c r="I299" s="23">
        <f t="shared" si="145"/>
        <v>0</v>
      </c>
      <c r="J299" s="21">
        <f t="shared" si="145"/>
        <v>1004.7349</v>
      </c>
      <c r="K299" s="22"/>
      <c r="L299" s="22">
        <f t="shared" si="145"/>
        <v>1004.7349</v>
      </c>
      <c r="M299" s="23">
        <f t="shared" si="145"/>
        <v>0</v>
      </c>
      <c r="N299" s="106">
        <f t="shared" si="140"/>
        <v>68.8174589041096</v>
      </c>
      <c r="O299" s="24"/>
      <c r="P299" s="24">
        <f t="shared" si="141"/>
        <v>68.8174589041096</v>
      </c>
      <c r="Q299" s="24"/>
    </row>
    <row r="300" spans="1:42" s="25" customFormat="1" ht="12">
      <c r="A300" s="64"/>
      <c r="B300" s="64"/>
      <c r="C300" s="64"/>
      <c r="D300" s="51"/>
      <c r="E300" s="33" t="s">
        <v>384</v>
      </c>
      <c r="F300" s="21">
        <f>F328</f>
        <v>224</v>
      </c>
      <c r="G300" s="22"/>
      <c r="H300" s="22"/>
      <c r="I300" s="23">
        <f t="shared" ref="G300:M301" si="146">I328</f>
        <v>224</v>
      </c>
      <c r="J300" s="21">
        <f t="shared" si="146"/>
        <v>205.5</v>
      </c>
      <c r="K300" s="22"/>
      <c r="L300" s="22"/>
      <c r="M300" s="23">
        <f t="shared" si="146"/>
        <v>205.5</v>
      </c>
      <c r="N300" s="106">
        <f t="shared" si="140"/>
        <v>91.741071428571431</v>
      </c>
      <c r="O300" s="24"/>
      <c r="P300" s="24"/>
      <c r="Q300" s="24">
        <f t="shared" si="141"/>
        <v>91.741071428571431</v>
      </c>
    </row>
    <row r="301" spans="1:42" s="25" customFormat="1" ht="12">
      <c r="A301" s="64"/>
      <c r="B301" s="64"/>
      <c r="C301" s="64"/>
      <c r="D301" s="80"/>
      <c r="E301" s="33" t="s">
        <v>621</v>
      </c>
      <c r="F301" s="21">
        <f>F329</f>
        <v>1230.6120000000001</v>
      </c>
      <c r="G301" s="22"/>
      <c r="H301" s="22">
        <f t="shared" si="146"/>
        <v>1206</v>
      </c>
      <c r="I301" s="23">
        <f t="shared" si="146"/>
        <v>24.611999999999998</v>
      </c>
      <c r="J301" s="21">
        <f t="shared" si="146"/>
        <v>0</v>
      </c>
      <c r="K301" s="22"/>
      <c r="L301" s="22">
        <f t="shared" si="146"/>
        <v>0</v>
      </c>
      <c r="M301" s="23">
        <f t="shared" si="146"/>
        <v>0</v>
      </c>
      <c r="N301" s="106">
        <f t="shared" si="140"/>
        <v>0</v>
      </c>
      <c r="O301" s="24"/>
      <c r="P301" s="24">
        <f t="shared" si="141"/>
        <v>0</v>
      </c>
      <c r="Q301" s="24">
        <f t="shared" si="141"/>
        <v>0</v>
      </c>
    </row>
    <row r="302" spans="1:42" s="25" customFormat="1" ht="45" customHeight="1">
      <c r="A302" s="64"/>
      <c r="B302" s="64"/>
      <c r="C302" s="64"/>
      <c r="D302" s="53" t="s">
        <v>385</v>
      </c>
      <c r="E302" s="33"/>
      <c r="F302" s="21">
        <f>F303</f>
        <v>20</v>
      </c>
      <c r="G302" s="22"/>
      <c r="H302" s="22">
        <f t="shared" ref="G302:M302" si="147">H303</f>
        <v>20</v>
      </c>
      <c r="I302" s="23">
        <f t="shared" si="147"/>
        <v>20</v>
      </c>
      <c r="J302" s="21">
        <f t="shared" si="147"/>
        <v>20</v>
      </c>
      <c r="K302" s="22"/>
      <c r="L302" s="22">
        <f t="shared" si="147"/>
        <v>0</v>
      </c>
      <c r="M302" s="23">
        <f t="shared" si="147"/>
        <v>20</v>
      </c>
      <c r="N302" s="106">
        <f t="shared" si="140"/>
        <v>100</v>
      </c>
      <c r="O302" s="24"/>
      <c r="P302" s="24">
        <f t="shared" ref="P302:P316" si="148">L302/H302*100</f>
        <v>0</v>
      </c>
      <c r="Q302" s="24">
        <f t="shared" ref="Q302:Q316" si="149">M302/I302*100</f>
        <v>100</v>
      </c>
    </row>
    <row r="303" spans="1:42" s="25" customFormat="1" ht="27.75" customHeight="1">
      <c r="A303" s="79"/>
      <c r="B303" s="79"/>
      <c r="C303" s="79"/>
      <c r="D303" s="55"/>
      <c r="E303" s="33" t="s">
        <v>386</v>
      </c>
      <c r="F303" s="21">
        <f>F310</f>
        <v>20</v>
      </c>
      <c r="G303" s="22"/>
      <c r="H303" s="22">
        <f t="shared" ref="G303:M303" si="150">H310</f>
        <v>20</v>
      </c>
      <c r="I303" s="23">
        <f t="shared" si="150"/>
        <v>20</v>
      </c>
      <c r="J303" s="21">
        <f t="shared" si="150"/>
        <v>20</v>
      </c>
      <c r="K303" s="22"/>
      <c r="L303" s="22">
        <f t="shared" si="150"/>
        <v>0</v>
      </c>
      <c r="M303" s="23">
        <f t="shared" si="150"/>
        <v>20</v>
      </c>
      <c r="N303" s="106">
        <f t="shared" si="140"/>
        <v>100</v>
      </c>
      <c r="O303" s="24"/>
      <c r="P303" s="24">
        <f t="shared" si="148"/>
        <v>0</v>
      </c>
      <c r="Q303" s="24">
        <f t="shared" si="149"/>
        <v>100</v>
      </c>
    </row>
    <row r="304" spans="1:42" s="25" customFormat="1" ht="12">
      <c r="A304" s="100" t="s">
        <v>32</v>
      </c>
      <c r="B304" s="100" t="s">
        <v>131</v>
      </c>
      <c r="C304" s="56" t="s">
        <v>396</v>
      </c>
      <c r="D304" s="7" t="s">
        <v>295</v>
      </c>
      <c r="E304" s="33"/>
      <c r="F304" s="21">
        <f>F306+F307+F308+F309+F310</f>
        <v>6813.9023500000003</v>
      </c>
      <c r="G304" s="22"/>
      <c r="H304" s="22">
        <f t="shared" ref="G304:M304" si="151">H306+H307+H308+H309+H310</f>
        <v>1714.3</v>
      </c>
      <c r="I304" s="23">
        <f t="shared" si="151"/>
        <v>5147.4023500000003</v>
      </c>
      <c r="J304" s="21">
        <f t="shared" si="151"/>
        <v>5012.6385700000001</v>
      </c>
      <c r="K304" s="22"/>
      <c r="L304" s="22">
        <f t="shared" si="151"/>
        <v>1176.0664200000001</v>
      </c>
      <c r="M304" s="23">
        <f t="shared" si="151"/>
        <v>3836.57215</v>
      </c>
      <c r="N304" s="106">
        <f t="shared" si="140"/>
        <v>73.564872411181526</v>
      </c>
      <c r="O304" s="24"/>
      <c r="P304" s="24">
        <f t="shared" si="148"/>
        <v>68.60330280580996</v>
      </c>
      <c r="Q304" s="24">
        <f t="shared" si="149"/>
        <v>74.534141478176849</v>
      </c>
    </row>
    <row r="305" spans="1:17" s="25" customFormat="1" ht="12">
      <c r="A305" s="100"/>
      <c r="B305" s="100"/>
      <c r="C305" s="57"/>
      <c r="D305" s="7" t="s">
        <v>379</v>
      </c>
      <c r="E305" s="33"/>
      <c r="F305" s="21"/>
      <c r="G305" s="22"/>
      <c r="H305" s="22"/>
      <c r="I305" s="23"/>
      <c r="J305" s="21"/>
      <c r="K305" s="22"/>
      <c r="L305" s="22"/>
      <c r="M305" s="23"/>
      <c r="N305" s="106"/>
      <c r="O305" s="24"/>
      <c r="P305" s="24"/>
      <c r="Q305" s="24"/>
    </row>
    <row r="306" spans="1:17" s="25" customFormat="1" ht="30.75" customHeight="1">
      <c r="A306" s="100"/>
      <c r="B306" s="100"/>
      <c r="C306" s="57"/>
      <c r="D306" s="85" t="s">
        <v>380</v>
      </c>
      <c r="E306" s="33" t="s">
        <v>381</v>
      </c>
      <c r="F306" s="21">
        <f>F319</f>
        <v>415</v>
      </c>
      <c r="G306" s="22"/>
      <c r="H306" s="22"/>
      <c r="I306" s="23">
        <f t="shared" ref="G306:M307" si="152">I319</f>
        <v>415</v>
      </c>
      <c r="J306" s="21">
        <f t="shared" si="152"/>
        <v>300</v>
      </c>
      <c r="K306" s="22"/>
      <c r="L306" s="22"/>
      <c r="M306" s="23">
        <f t="shared" si="152"/>
        <v>300</v>
      </c>
      <c r="N306" s="106">
        <f t="shared" si="140"/>
        <v>72.289156626506028</v>
      </c>
      <c r="O306" s="24"/>
      <c r="P306" s="24"/>
      <c r="Q306" s="24">
        <f t="shared" si="149"/>
        <v>72.289156626506028</v>
      </c>
    </row>
    <row r="307" spans="1:17" s="25" customFormat="1" ht="34.5" customHeight="1">
      <c r="A307" s="100"/>
      <c r="B307" s="100"/>
      <c r="C307" s="57"/>
      <c r="D307" s="87"/>
      <c r="E307" s="33" t="s">
        <v>647</v>
      </c>
      <c r="F307" s="21">
        <f>F320</f>
        <v>206.5</v>
      </c>
      <c r="G307" s="22"/>
      <c r="H307" s="22">
        <f t="shared" si="152"/>
        <v>206.5</v>
      </c>
      <c r="I307" s="23"/>
      <c r="J307" s="21">
        <f t="shared" si="152"/>
        <v>171.33152000000001</v>
      </c>
      <c r="K307" s="22"/>
      <c r="L307" s="22">
        <f t="shared" si="152"/>
        <v>171.33152000000001</v>
      </c>
      <c r="M307" s="23"/>
      <c r="N307" s="106">
        <f t="shared" si="140"/>
        <v>82.969259079903154</v>
      </c>
      <c r="O307" s="24"/>
      <c r="P307" s="24">
        <f t="shared" si="148"/>
        <v>82.969259079903154</v>
      </c>
      <c r="Q307" s="24"/>
    </row>
    <row r="308" spans="1:17" s="25" customFormat="1" ht="35.25" customHeight="1">
      <c r="A308" s="100"/>
      <c r="B308" s="100"/>
      <c r="C308" s="57"/>
      <c r="D308" s="85" t="s">
        <v>382</v>
      </c>
      <c r="E308" s="33" t="s">
        <v>383</v>
      </c>
      <c r="F308" s="21">
        <f>F314</f>
        <v>4712.4023500000003</v>
      </c>
      <c r="G308" s="22"/>
      <c r="H308" s="22">
        <f>H31</f>
        <v>27.8</v>
      </c>
      <c r="I308" s="23">
        <f t="shared" ref="G308:M309" si="153">I314</f>
        <v>4712.4023500000003</v>
      </c>
      <c r="J308" s="21">
        <f>J314</f>
        <v>3516.57215</v>
      </c>
      <c r="K308" s="22"/>
      <c r="L308" s="22">
        <f t="shared" si="153"/>
        <v>0</v>
      </c>
      <c r="M308" s="23">
        <f t="shared" si="153"/>
        <v>3516.57215</v>
      </c>
      <c r="N308" s="106">
        <f t="shared" si="140"/>
        <v>74.623767004954487</v>
      </c>
      <c r="O308" s="24"/>
      <c r="P308" s="24">
        <f t="shared" si="148"/>
        <v>0</v>
      </c>
      <c r="Q308" s="24">
        <f t="shared" si="149"/>
        <v>74.623767004954487</v>
      </c>
    </row>
    <row r="309" spans="1:17" s="25" customFormat="1" ht="29.25" customHeight="1">
      <c r="A309" s="100"/>
      <c r="B309" s="100"/>
      <c r="C309" s="57"/>
      <c r="D309" s="87"/>
      <c r="E309" s="33" t="s">
        <v>648</v>
      </c>
      <c r="F309" s="21">
        <f>F315</f>
        <v>1460</v>
      </c>
      <c r="G309" s="22"/>
      <c r="H309" s="22">
        <f t="shared" si="153"/>
        <v>1460</v>
      </c>
      <c r="I309" s="23"/>
      <c r="J309" s="21">
        <f t="shared" si="153"/>
        <v>1004.7349</v>
      </c>
      <c r="K309" s="22"/>
      <c r="L309" s="22">
        <f t="shared" si="153"/>
        <v>1004.7349</v>
      </c>
      <c r="M309" s="23"/>
      <c r="N309" s="106">
        <f t="shared" si="140"/>
        <v>68.8174589041096</v>
      </c>
      <c r="O309" s="24"/>
      <c r="P309" s="24">
        <f t="shared" si="148"/>
        <v>68.8174589041096</v>
      </c>
      <c r="Q309" s="24"/>
    </row>
    <row r="310" spans="1:17" s="25" customFormat="1" ht="72">
      <c r="A310" s="100"/>
      <c r="B310" s="100"/>
      <c r="C310" s="58"/>
      <c r="D310" s="39" t="s">
        <v>385</v>
      </c>
      <c r="E310" s="33" t="s">
        <v>386</v>
      </c>
      <c r="F310" s="21">
        <f>F324</f>
        <v>20</v>
      </c>
      <c r="G310" s="22"/>
      <c r="H310" s="22">
        <f>I310</f>
        <v>20</v>
      </c>
      <c r="I310" s="23">
        <f t="shared" ref="G310:M310" si="154">I324</f>
        <v>20</v>
      </c>
      <c r="J310" s="21">
        <f t="shared" si="154"/>
        <v>20</v>
      </c>
      <c r="K310" s="22"/>
      <c r="L310" s="22">
        <f t="shared" si="154"/>
        <v>0</v>
      </c>
      <c r="M310" s="23">
        <f t="shared" si="154"/>
        <v>20</v>
      </c>
      <c r="N310" s="106">
        <f t="shared" si="140"/>
        <v>100</v>
      </c>
      <c r="O310" s="24"/>
      <c r="P310" s="24">
        <f t="shared" si="148"/>
        <v>0</v>
      </c>
      <c r="Q310" s="24">
        <f t="shared" si="149"/>
        <v>100</v>
      </c>
    </row>
    <row r="311" spans="1:17" s="25" customFormat="1" ht="12" customHeight="1">
      <c r="A311" s="56" t="s">
        <v>18</v>
      </c>
      <c r="B311" s="56" t="s">
        <v>309</v>
      </c>
      <c r="C311" s="56" t="s">
        <v>387</v>
      </c>
      <c r="D311" s="7" t="s">
        <v>295</v>
      </c>
      <c r="E311" s="33"/>
      <c r="F311" s="21">
        <f>F313</f>
        <v>6172.4023500000003</v>
      </c>
      <c r="G311" s="22"/>
      <c r="H311" s="22">
        <f t="shared" ref="G311:H311" si="155">H313</f>
        <v>1460</v>
      </c>
      <c r="I311" s="23">
        <f>I313</f>
        <v>4712.4023500000003</v>
      </c>
      <c r="J311" s="21">
        <f>J313</f>
        <v>4521.3070500000003</v>
      </c>
      <c r="K311" s="22"/>
      <c r="L311" s="22">
        <f t="shared" ref="K311:M311" si="156">L313</f>
        <v>1004.7349</v>
      </c>
      <c r="M311" s="23">
        <f t="shared" si="156"/>
        <v>3516.57215</v>
      </c>
      <c r="N311" s="106">
        <f t="shared" si="140"/>
        <v>73.250361749343838</v>
      </c>
      <c r="O311" s="24"/>
      <c r="P311" s="24">
        <f t="shared" si="148"/>
        <v>68.8174589041096</v>
      </c>
      <c r="Q311" s="24">
        <f t="shared" si="149"/>
        <v>74.623767004954487</v>
      </c>
    </row>
    <row r="312" spans="1:17" s="25" customFormat="1" ht="12">
      <c r="A312" s="57"/>
      <c r="B312" s="57"/>
      <c r="C312" s="57"/>
      <c r="D312" s="7" t="s">
        <v>379</v>
      </c>
      <c r="E312" s="33"/>
      <c r="F312" s="21"/>
      <c r="G312" s="22"/>
      <c r="H312" s="22"/>
      <c r="I312" s="23"/>
      <c r="J312" s="21"/>
      <c r="K312" s="22"/>
      <c r="L312" s="22"/>
      <c r="M312" s="23"/>
      <c r="N312" s="106"/>
      <c r="O312" s="24"/>
      <c r="P312" s="24"/>
      <c r="Q312" s="24"/>
    </row>
    <row r="313" spans="1:17" s="25" customFormat="1" ht="72">
      <c r="A313" s="57"/>
      <c r="B313" s="57"/>
      <c r="C313" s="57"/>
      <c r="D313" s="6" t="s">
        <v>382</v>
      </c>
      <c r="E313" s="33"/>
      <c r="F313" s="21">
        <f>F314+F315</f>
        <v>6172.4023500000003</v>
      </c>
      <c r="G313" s="22"/>
      <c r="H313" s="22">
        <f t="shared" ref="G313:I313" si="157">H314+H315</f>
        <v>1460</v>
      </c>
      <c r="I313" s="23">
        <f t="shared" si="157"/>
        <v>4712.4023500000003</v>
      </c>
      <c r="J313" s="21">
        <f>J314+J315</f>
        <v>4521.3070500000003</v>
      </c>
      <c r="K313" s="22"/>
      <c r="L313" s="22">
        <f t="shared" ref="K313:M313" si="158">L314+L315</f>
        <v>1004.7349</v>
      </c>
      <c r="M313" s="23">
        <f t="shared" si="158"/>
        <v>3516.57215</v>
      </c>
      <c r="N313" s="106">
        <f t="shared" si="140"/>
        <v>73.250361749343838</v>
      </c>
      <c r="O313" s="24"/>
      <c r="P313" s="24">
        <f t="shared" si="148"/>
        <v>68.8174589041096</v>
      </c>
      <c r="Q313" s="24">
        <f t="shared" si="149"/>
        <v>74.623767004954487</v>
      </c>
    </row>
    <row r="314" spans="1:17" s="25" customFormat="1" ht="12">
      <c r="A314" s="57"/>
      <c r="B314" s="57"/>
      <c r="C314" s="57"/>
      <c r="D314" s="39"/>
      <c r="E314" s="33" t="s">
        <v>383</v>
      </c>
      <c r="F314" s="21">
        <f>G314+H314+I314</f>
        <v>4712.4023500000003</v>
      </c>
      <c r="G314" s="22"/>
      <c r="H314" s="22"/>
      <c r="I314" s="23">
        <v>4712.4023500000003</v>
      </c>
      <c r="J314" s="21">
        <f>K314+L314+M314</f>
        <v>3516.57215</v>
      </c>
      <c r="K314" s="22"/>
      <c r="L314" s="22"/>
      <c r="M314" s="23">
        <v>3516.57215</v>
      </c>
      <c r="N314" s="106">
        <f t="shared" si="140"/>
        <v>74.623767004954487</v>
      </c>
      <c r="O314" s="24"/>
      <c r="P314" s="24"/>
      <c r="Q314" s="24">
        <f t="shared" si="149"/>
        <v>74.623767004954487</v>
      </c>
    </row>
    <row r="315" spans="1:17" s="25" customFormat="1" ht="12">
      <c r="A315" s="58"/>
      <c r="B315" s="58"/>
      <c r="C315" s="58"/>
      <c r="D315" s="39"/>
      <c r="E315" s="33" t="s">
        <v>648</v>
      </c>
      <c r="F315" s="21">
        <f>G315+H315+I315</f>
        <v>1460</v>
      </c>
      <c r="G315" s="22"/>
      <c r="H315" s="22">
        <v>1460</v>
      </c>
      <c r="I315" s="23"/>
      <c r="J315" s="21">
        <f>K315+L315+M315</f>
        <v>1004.7349</v>
      </c>
      <c r="K315" s="22"/>
      <c r="L315" s="22">
        <v>1004.7349</v>
      </c>
      <c r="M315" s="23"/>
      <c r="N315" s="106">
        <f t="shared" si="140"/>
        <v>68.8174589041096</v>
      </c>
      <c r="O315" s="24"/>
      <c r="P315" s="24">
        <f t="shared" si="148"/>
        <v>68.8174589041096</v>
      </c>
      <c r="Q315" s="24"/>
    </row>
    <row r="316" spans="1:17" s="25" customFormat="1" ht="12" customHeight="1">
      <c r="A316" s="56" t="s">
        <v>23</v>
      </c>
      <c r="B316" s="56" t="s">
        <v>388</v>
      </c>
      <c r="C316" s="56" t="s">
        <v>389</v>
      </c>
      <c r="D316" s="7" t="s">
        <v>295</v>
      </c>
      <c r="E316" s="33"/>
      <c r="F316" s="21">
        <f>F318</f>
        <v>621.5</v>
      </c>
      <c r="G316" s="22"/>
      <c r="H316" s="22">
        <f t="shared" ref="G316:I316" si="159">H318</f>
        <v>206.5</v>
      </c>
      <c r="I316" s="23">
        <f t="shared" si="159"/>
        <v>415</v>
      </c>
      <c r="J316" s="21">
        <f>J318</f>
        <v>471.33152000000001</v>
      </c>
      <c r="K316" s="22"/>
      <c r="L316" s="22">
        <f t="shared" ref="K316:M316" si="160">L318</f>
        <v>171.33152000000001</v>
      </c>
      <c r="M316" s="23">
        <f t="shared" si="160"/>
        <v>300</v>
      </c>
      <c r="N316" s="106">
        <f t="shared" si="140"/>
        <v>75.837734513274341</v>
      </c>
      <c r="O316" s="24"/>
      <c r="P316" s="24">
        <f t="shared" si="148"/>
        <v>82.969259079903154</v>
      </c>
      <c r="Q316" s="24">
        <f t="shared" si="149"/>
        <v>72.289156626506028</v>
      </c>
    </row>
    <row r="317" spans="1:17" s="25" customFormat="1" ht="12">
      <c r="A317" s="57"/>
      <c r="B317" s="57"/>
      <c r="C317" s="57"/>
      <c r="D317" s="7" t="s">
        <v>379</v>
      </c>
      <c r="E317" s="33"/>
      <c r="F317" s="21"/>
      <c r="G317" s="22"/>
      <c r="H317" s="22"/>
      <c r="I317" s="23"/>
      <c r="J317" s="21"/>
      <c r="K317" s="22"/>
      <c r="L317" s="22"/>
      <c r="M317" s="23"/>
      <c r="N317" s="106"/>
      <c r="O317" s="24"/>
      <c r="P317" s="24"/>
      <c r="Q317" s="24"/>
    </row>
    <row r="318" spans="1:17" s="25" customFormat="1" ht="60">
      <c r="A318" s="57"/>
      <c r="B318" s="57"/>
      <c r="C318" s="57"/>
      <c r="D318" s="6" t="s">
        <v>380</v>
      </c>
      <c r="E318" s="33"/>
      <c r="F318" s="21">
        <f>F319+F320</f>
        <v>621.5</v>
      </c>
      <c r="G318" s="22"/>
      <c r="H318" s="22">
        <f t="shared" ref="G318:I318" si="161">H319+H320</f>
        <v>206.5</v>
      </c>
      <c r="I318" s="23">
        <f t="shared" si="161"/>
        <v>415</v>
      </c>
      <c r="J318" s="21">
        <f>J319+J320</f>
        <v>471.33152000000001</v>
      </c>
      <c r="K318" s="22"/>
      <c r="L318" s="22">
        <f t="shared" ref="K318:M318" si="162">L319+L320</f>
        <v>171.33152000000001</v>
      </c>
      <c r="M318" s="23">
        <f t="shared" si="162"/>
        <v>300</v>
      </c>
      <c r="N318" s="106">
        <f t="shared" si="140"/>
        <v>75.837734513274341</v>
      </c>
      <c r="O318" s="24"/>
      <c r="P318" s="24">
        <f t="shared" si="141"/>
        <v>82.969259079903154</v>
      </c>
      <c r="Q318" s="24">
        <f t="shared" si="141"/>
        <v>72.289156626506028</v>
      </c>
    </row>
    <row r="319" spans="1:17" s="25" customFormat="1" ht="12">
      <c r="A319" s="57"/>
      <c r="B319" s="57"/>
      <c r="C319" s="57"/>
      <c r="D319" s="39"/>
      <c r="E319" s="33" t="s">
        <v>381</v>
      </c>
      <c r="F319" s="21">
        <f>G319+H319+I319</f>
        <v>415</v>
      </c>
      <c r="G319" s="22"/>
      <c r="H319" s="22"/>
      <c r="I319" s="23">
        <v>415</v>
      </c>
      <c r="J319" s="21">
        <f>K319+L319+M319</f>
        <v>300</v>
      </c>
      <c r="K319" s="22"/>
      <c r="L319" s="22"/>
      <c r="M319" s="23">
        <v>300</v>
      </c>
      <c r="N319" s="106">
        <f t="shared" si="140"/>
        <v>72.289156626506028</v>
      </c>
      <c r="O319" s="24"/>
      <c r="P319" s="24"/>
      <c r="Q319" s="24">
        <f t="shared" si="141"/>
        <v>72.289156626506028</v>
      </c>
    </row>
    <row r="320" spans="1:17" s="25" customFormat="1" ht="12">
      <c r="A320" s="58"/>
      <c r="B320" s="58"/>
      <c r="C320" s="58"/>
      <c r="D320" s="39"/>
      <c r="E320" s="33" t="s">
        <v>647</v>
      </c>
      <c r="F320" s="21">
        <f>G320+H320+I320</f>
        <v>206.5</v>
      </c>
      <c r="G320" s="22"/>
      <c r="H320" s="22">
        <v>206.5</v>
      </c>
      <c r="I320" s="23"/>
      <c r="J320" s="21">
        <f>K320+L320+M320</f>
        <v>171.33152000000001</v>
      </c>
      <c r="K320" s="22"/>
      <c r="L320" s="22">
        <v>171.33152000000001</v>
      </c>
      <c r="M320" s="23"/>
      <c r="N320" s="106">
        <f t="shared" si="140"/>
        <v>82.969259079903154</v>
      </c>
      <c r="O320" s="24"/>
      <c r="P320" s="24">
        <f t="shared" si="141"/>
        <v>82.969259079903154</v>
      </c>
      <c r="Q320" s="24"/>
    </row>
    <row r="321" spans="1:17" s="25" customFormat="1" ht="12">
      <c r="A321" s="56" t="s">
        <v>125</v>
      </c>
      <c r="B321" s="56" t="s">
        <v>390</v>
      </c>
      <c r="C321" s="56" t="s">
        <v>391</v>
      </c>
      <c r="D321" s="7" t="s">
        <v>295</v>
      </c>
      <c r="E321" s="33"/>
      <c r="F321" s="21">
        <f>F323</f>
        <v>20</v>
      </c>
      <c r="G321" s="22"/>
      <c r="H321" s="22"/>
      <c r="I321" s="23">
        <f>I323</f>
        <v>20</v>
      </c>
      <c r="J321" s="21">
        <f>J323</f>
        <v>20</v>
      </c>
      <c r="K321" s="22"/>
      <c r="L321" s="22"/>
      <c r="M321" s="23">
        <f t="shared" ref="K321:M321" si="163">M323</f>
        <v>20</v>
      </c>
      <c r="N321" s="106">
        <f t="shared" si="140"/>
        <v>100</v>
      </c>
      <c r="O321" s="24"/>
      <c r="P321" s="24"/>
      <c r="Q321" s="24">
        <f t="shared" si="141"/>
        <v>100</v>
      </c>
    </row>
    <row r="322" spans="1:17" s="25" customFormat="1" ht="12">
      <c r="A322" s="57"/>
      <c r="B322" s="57"/>
      <c r="C322" s="57"/>
      <c r="D322" s="7" t="s">
        <v>379</v>
      </c>
      <c r="E322" s="33"/>
      <c r="F322" s="21"/>
      <c r="G322" s="22"/>
      <c r="H322" s="22"/>
      <c r="I322" s="23"/>
      <c r="J322" s="21"/>
      <c r="K322" s="22"/>
      <c r="L322" s="22"/>
      <c r="M322" s="23"/>
      <c r="N322" s="106"/>
      <c r="O322" s="24"/>
      <c r="P322" s="24"/>
      <c r="Q322" s="24"/>
    </row>
    <row r="323" spans="1:17" s="25" customFormat="1" ht="72">
      <c r="A323" s="57"/>
      <c r="B323" s="57"/>
      <c r="C323" s="57"/>
      <c r="D323" s="39" t="s">
        <v>385</v>
      </c>
      <c r="E323" s="33"/>
      <c r="F323" s="21">
        <f>G323+H323+I323</f>
        <v>20</v>
      </c>
      <c r="G323" s="22"/>
      <c r="H323" s="22"/>
      <c r="I323" s="23">
        <f>I324</f>
        <v>20</v>
      </c>
      <c r="J323" s="21">
        <f>J324</f>
        <v>20</v>
      </c>
      <c r="K323" s="22"/>
      <c r="L323" s="22"/>
      <c r="M323" s="23">
        <f t="shared" ref="K323:M323" si="164">M324</f>
        <v>20</v>
      </c>
      <c r="N323" s="106">
        <f t="shared" si="140"/>
        <v>100</v>
      </c>
      <c r="O323" s="24"/>
      <c r="P323" s="24"/>
      <c r="Q323" s="24">
        <f t="shared" si="141"/>
        <v>100</v>
      </c>
    </row>
    <row r="324" spans="1:17" s="25" customFormat="1" ht="12">
      <c r="A324" s="58"/>
      <c r="B324" s="58"/>
      <c r="C324" s="58"/>
      <c r="D324" s="39"/>
      <c r="E324" s="33" t="s">
        <v>386</v>
      </c>
      <c r="F324" s="21">
        <f>G324+H324+I324</f>
        <v>20</v>
      </c>
      <c r="G324" s="22"/>
      <c r="H324" s="22"/>
      <c r="I324" s="23">
        <v>20</v>
      </c>
      <c r="J324" s="21">
        <v>20</v>
      </c>
      <c r="K324" s="22"/>
      <c r="L324" s="22"/>
      <c r="M324" s="23">
        <v>20</v>
      </c>
      <c r="N324" s="106">
        <f t="shared" si="140"/>
        <v>100</v>
      </c>
      <c r="O324" s="24"/>
      <c r="P324" s="24"/>
      <c r="Q324" s="24">
        <f t="shared" si="141"/>
        <v>100</v>
      </c>
    </row>
    <row r="325" spans="1:17" s="25" customFormat="1" ht="12">
      <c r="A325" s="56" t="s">
        <v>38</v>
      </c>
      <c r="B325" s="56" t="s">
        <v>132</v>
      </c>
      <c r="C325" s="56" t="s">
        <v>397</v>
      </c>
      <c r="D325" s="8" t="s">
        <v>295</v>
      </c>
      <c r="E325" s="33"/>
      <c r="F325" s="21">
        <f>F327</f>
        <v>1454.6120000000001</v>
      </c>
      <c r="G325" s="22"/>
      <c r="H325" s="22">
        <f t="shared" ref="G325:M325" si="165">H327</f>
        <v>1206</v>
      </c>
      <c r="I325" s="23">
        <f t="shared" si="165"/>
        <v>248.61199999999999</v>
      </c>
      <c r="J325" s="21">
        <f t="shared" si="165"/>
        <v>205.5</v>
      </c>
      <c r="K325" s="22"/>
      <c r="L325" s="22"/>
      <c r="M325" s="23">
        <f t="shared" si="165"/>
        <v>205.5</v>
      </c>
      <c r="N325" s="106">
        <f t="shared" si="140"/>
        <v>14.127478667850946</v>
      </c>
      <c r="O325" s="24"/>
      <c r="P325" s="24">
        <f t="shared" si="141"/>
        <v>0</v>
      </c>
      <c r="Q325" s="24">
        <f t="shared" si="141"/>
        <v>82.658922336813987</v>
      </c>
    </row>
    <row r="326" spans="1:17" s="25" customFormat="1" ht="12">
      <c r="A326" s="57"/>
      <c r="B326" s="57"/>
      <c r="C326" s="57"/>
      <c r="D326" s="7" t="s">
        <v>379</v>
      </c>
      <c r="E326" s="33"/>
      <c r="F326" s="21"/>
      <c r="G326" s="22"/>
      <c r="H326" s="22"/>
      <c r="I326" s="23"/>
      <c r="J326" s="21"/>
      <c r="K326" s="22"/>
      <c r="L326" s="22"/>
      <c r="M326" s="23"/>
      <c r="N326" s="106"/>
      <c r="O326" s="24"/>
      <c r="P326" s="24"/>
      <c r="Q326" s="24"/>
    </row>
    <row r="327" spans="1:17" s="25" customFormat="1" ht="72">
      <c r="A327" s="57"/>
      <c r="B327" s="57"/>
      <c r="C327" s="57"/>
      <c r="D327" s="8" t="s">
        <v>382</v>
      </c>
      <c r="E327" s="33"/>
      <c r="F327" s="21">
        <f>F328+F329</f>
        <v>1454.6120000000001</v>
      </c>
      <c r="G327" s="22"/>
      <c r="H327" s="22">
        <f>H328+H329</f>
        <v>1206</v>
      </c>
      <c r="I327" s="23">
        <f>I328+I329</f>
        <v>248.61199999999999</v>
      </c>
      <c r="J327" s="21">
        <f t="shared" ref="G327:M327" si="166">J328+J329</f>
        <v>205.5</v>
      </c>
      <c r="K327" s="22"/>
      <c r="L327" s="22"/>
      <c r="M327" s="23">
        <f t="shared" si="166"/>
        <v>205.5</v>
      </c>
      <c r="N327" s="106">
        <f t="shared" si="140"/>
        <v>14.127478667850946</v>
      </c>
      <c r="O327" s="24"/>
      <c r="P327" s="24">
        <f t="shared" si="141"/>
        <v>0</v>
      </c>
      <c r="Q327" s="24">
        <f t="shared" si="141"/>
        <v>82.658922336813987</v>
      </c>
    </row>
    <row r="328" spans="1:17" s="25" customFormat="1" ht="12">
      <c r="A328" s="57"/>
      <c r="B328" s="57"/>
      <c r="C328" s="57"/>
      <c r="D328" s="8"/>
      <c r="E328" s="33" t="s">
        <v>384</v>
      </c>
      <c r="F328" s="21">
        <f>G328+H328+I328</f>
        <v>224</v>
      </c>
      <c r="G328" s="22"/>
      <c r="H328" s="22"/>
      <c r="I328" s="23">
        <f>I333</f>
        <v>224</v>
      </c>
      <c r="J328" s="21">
        <f>J333</f>
        <v>205.5</v>
      </c>
      <c r="K328" s="22"/>
      <c r="L328" s="22"/>
      <c r="M328" s="23">
        <f>M333</f>
        <v>205.5</v>
      </c>
      <c r="N328" s="106">
        <f t="shared" si="140"/>
        <v>91.741071428571431</v>
      </c>
      <c r="O328" s="24"/>
      <c r="P328" s="24"/>
      <c r="Q328" s="24">
        <f t="shared" si="141"/>
        <v>91.741071428571431</v>
      </c>
    </row>
    <row r="329" spans="1:17" s="25" customFormat="1" ht="12">
      <c r="A329" s="58"/>
      <c r="B329" s="58"/>
      <c r="C329" s="58"/>
      <c r="D329" s="6"/>
      <c r="E329" s="33" t="s">
        <v>621</v>
      </c>
      <c r="F329" s="21">
        <f t="shared" ref="F329:F330" si="167">G329+H329+I329</f>
        <v>1230.6120000000001</v>
      </c>
      <c r="G329" s="22"/>
      <c r="H329" s="22">
        <f>H334</f>
        <v>1206</v>
      </c>
      <c r="I329" s="23">
        <f>I334</f>
        <v>24.611999999999998</v>
      </c>
      <c r="J329" s="21">
        <v>0</v>
      </c>
      <c r="K329" s="22"/>
      <c r="L329" s="22"/>
      <c r="M329" s="23">
        <v>0</v>
      </c>
      <c r="N329" s="106">
        <f t="shared" si="140"/>
        <v>0</v>
      </c>
      <c r="O329" s="24"/>
      <c r="P329" s="24">
        <f t="shared" si="141"/>
        <v>0</v>
      </c>
      <c r="Q329" s="24">
        <f t="shared" si="141"/>
        <v>0</v>
      </c>
    </row>
    <row r="330" spans="1:17" s="25" customFormat="1" ht="12">
      <c r="A330" s="56" t="s">
        <v>20</v>
      </c>
      <c r="B330" s="56" t="s">
        <v>133</v>
      </c>
      <c r="C330" s="56" t="s">
        <v>392</v>
      </c>
      <c r="D330" s="8" t="s">
        <v>295</v>
      </c>
      <c r="E330" s="33"/>
      <c r="F330" s="21">
        <f t="shared" si="167"/>
        <v>1454.6120000000001</v>
      </c>
      <c r="G330" s="22"/>
      <c r="H330" s="22">
        <f t="shared" ref="G330:M330" si="168">H332</f>
        <v>1206</v>
      </c>
      <c r="I330" s="23">
        <f t="shared" si="168"/>
        <v>248.61199999999999</v>
      </c>
      <c r="J330" s="21">
        <f t="shared" si="168"/>
        <v>205.5</v>
      </c>
      <c r="K330" s="22"/>
      <c r="L330" s="22"/>
      <c r="M330" s="23">
        <f t="shared" si="168"/>
        <v>205.5</v>
      </c>
      <c r="N330" s="106">
        <f t="shared" si="140"/>
        <v>14.127478667850946</v>
      </c>
      <c r="O330" s="24"/>
      <c r="P330" s="24">
        <f t="shared" si="141"/>
        <v>0</v>
      </c>
      <c r="Q330" s="24">
        <f t="shared" si="141"/>
        <v>82.658922336813987</v>
      </c>
    </row>
    <row r="331" spans="1:17" s="25" customFormat="1" ht="12">
      <c r="A331" s="57"/>
      <c r="B331" s="57"/>
      <c r="C331" s="57"/>
      <c r="D331" s="7" t="s">
        <v>379</v>
      </c>
      <c r="E331" s="33"/>
      <c r="F331" s="21"/>
      <c r="G331" s="22"/>
      <c r="H331" s="22"/>
      <c r="I331" s="23"/>
      <c r="J331" s="21"/>
      <c r="K331" s="22"/>
      <c r="L331" s="22"/>
      <c r="M331" s="23"/>
      <c r="N331" s="106"/>
      <c r="O331" s="24"/>
      <c r="P331" s="24"/>
      <c r="Q331" s="24"/>
    </row>
    <row r="332" spans="1:17" s="25" customFormat="1" ht="72">
      <c r="A332" s="57"/>
      <c r="B332" s="57"/>
      <c r="C332" s="57"/>
      <c r="D332" s="6" t="s">
        <v>382</v>
      </c>
      <c r="E332" s="33"/>
      <c r="F332" s="21">
        <f>F333+F334</f>
        <v>1454.6120000000001</v>
      </c>
      <c r="G332" s="22"/>
      <c r="H332" s="22">
        <f t="shared" ref="G332:M332" si="169">H333+H334</f>
        <v>1206</v>
      </c>
      <c r="I332" s="23">
        <f t="shared" si="169"/>
        <v>248.61199999999999</v>
      </c>
      <c r="J332" s="21">
        <f>K332+L332+M332</f>
        <v>205.5</v>
      </c>
      <c r="K332" s="22"/>
      <c r="L332" s="22"/>
      <c r="M332" s="23">
        <f t="shared" si="169"/>
        <v>205.5</v>
      </c>
      <c r="N332" s="106">
        <f t="shared" si="140"/>
        <v>14.127478667850946</v>
      </c>
      <c r="O332" s="24"/>
      <c r="P332" s="24">
        <f t="shared" si="141"/>
        <v>0</v>
      </c>
      <c r="Q332" s="24">
        <f t="shared" si="141"/>
        <v>82.658922336813987</v>
      </c>
    </row>
    <row r="333" spans="1:17" s="25" customFormat="1" ht="12">
      <c r="A333" s="57"/>
      <c r="B333" s="57"/>
      <c r="C333" s="57"/>
      <c r="D333" s="6"/>
      <c r="E333" s="33" t="s">
        <v>384</v>
      </c>
      <c r="F333" s="21">
        <f>G333+H333+I333</f>
        <v>224</v>
      </c>
      <c r="G333" s="22"/>
      <c r="H333" s="22"/>
      <c r="I333" s="23">
        <f>I338</f>
        <v>224</v>
      </c>
      <c r="J333" s="21">
        <f>K333+L333+M333</f>
        <v>205.5</v>
      </c>
      <c r="K333" s="22"/>
      <c r="L333" s="22"/>
      <c r="M333" s="23">
        <f>M338</f>
        <v>205.5</v>
      </c>
      <c r="N333" s="106">
        <f t="shared" si="140"/>
        <v>91.741071428571431</v>
      </c>
      <c r="O333" s="24"/>
      <c r="P333" s="24"/>
      <c r="Q333" s="24">
        <f t="shared" si="141"/>
        <v>91.741071428571431</v>
      </c>
    </row>
    <row r="334" spans="1:17" s="25" customFormat="1" ht="12">
      <c r="A334" s="58"/>
      <c r="B334" s="58"/>
      <c r="C334" s="58"/>
      <c r="D334" s="6"/>
      <c r="E334" s="33" t="s">
        <v>621</v>
      </c>
      <c r="F334" s="21">
        <f>G334+H334+I334</f>
        <v>1230.6120000000001</v>
      </c>
      <c r="G334" s="22"/>
      <c r="H334" s="22">
        <f>H342</f>
        <v>1206</v>
      </c>
      <c r="I334" s="23">
        <f>I342</f>
        <v>24.611999999999998</v>
      </c>
      <c r="J334" s="21">
        <f>K334+L334+M334</f>
        <v>0</v>
      </c>
      <c r="K334" s="22"/>
      <c r="L334" s="22"/>
      <c r="M334" s="23">
        <v>0</v>
      </c>
      <c r="N334" s="106">
        <f t="shared" si="140"/>
        <v>0</v>
      </c>
      <c r="O334" s="24"/>
      <c r="P334" s="24">
        <f t="shared" si="141"/>
        <v>0</v>
      </c>
      <c r="Q334" s="24">
        <f t="shared" si="141"/>
        <v>0</v>
      </c>
    </row>
    <row r="335" spans="1:17" s="25" customFormat="1" ht="12">
      <c r="A335" s="56" t="s">
        <v>21</v>
      </c>
      <c r="B335" s="56" t="s">
        <v>393</v>
      </c>
      <c r="C335" s="56" t="s">
        <v>394</v>
      </c>
      <c r="D335" s="8" t="s">
        <v>295</v>
      </c>
      <c r="E335" s="33"/>
      <c r="F335" s="21">
        <f>F337</f>
        <v>224</v>
      </c>
      <c r="G335" s="22"/>
      <c r="H335" s="22"/>
      <c r="I335" s="23">
        <f>I337</f>
        <v>224</v>
      </c>
      <c r="J335" s="21">
        <f>J337</f>
        <v>205.5</v>
      </c>
      <c r="K335" s="22"/>
      <c r="L335" s="22"/>
      <c r="M335" s="23">
        <f>M337</f>
        <v>205.5</v>
      </c>
      <c r="N335" s="106">
        <f t="shared" si="140"/>
        <v>91.741071428571431</v>
      </c>
      <c r="O335" s="24"/>
      <c r="P335" s="24"/>
      <c r="Q335" s="24">
        <f t="shared" si="141"/>
        <v>91.741071428571431</v>
      </c>
    </row>
    <row r="336" spans="1:17" s="25" customFormat="1" ht="12">
      <c r="A336" s="57"/>
      <c r="B336" s="57"/>
      <c r="C336" s="57"/>
      <c r="D336" s="7" t="s">
        <v>379</v>
      </c>
      <c r="E336" s="33"/>
      <c r="F336" s="21"/>
      <c r="G336" s="22"/>
      <c r="H336" s="22"/>
      <c r="I336" s="23"/>
      <c r="J336" s="21"/>
      <c r="K336" s="22"/>
      <c r="L336" s="22"/>
      <c r="M336" s="23"/>
      <c r="N336" s="106"/>
      <c r="O336" s="24"/>
      <c r="P336" s="24"/>
      <c r="Q336" s="24"/>
    </row>
    <row r="337" spans="1:17" s="25" customFormat="1" ht="72">
      <c r="A337" s="57"/>
      <c r="B337" s="57"/>
      <c r="C337" s="57"/>
      <c r="D337" s="6" t="s">
        <v>382</v>
      </c>
      <c r="E337" s="33"/>
      <c r="F337" s="21">
        <f>G337+H337+I337</f>
        <v>224</v>
      </c>
      <c r="G337" s="22"/>
      <c r="H337" s="22"/>
      <c r="I337" s="23">
        <f>I338</f>
        <v>224</v>
      </c>
      <c r="J337" s="21">
        <f>K337+L337+M337</f>
        <v>205.5</v>
      </c>
      <c r="K337" s="22"/>
      <c r="L337" s="22"/>
      <c r="M337" s="23">
        <f>M338</f>
        <v>205.5</v>
      </c>
      <c r="N337" s="106">
        <f t="shared" si="140"/>
        <v>91.741071428571431</v>
      </c>
      <c r="O337" s="24"/>
      <c r="P337" s="24"/>
      <c r="Q337" s="24">
        <f t="shared" si="141"/>
        <v>91.741071428571431</v>
      </c>
    </row>
    <row r="338" spans="1:17" s="25" customFormat="1" ht="12">
      <c r="A338" s="58"/>
      <c r="B338" s="58"/>
      <c r="C338" s="58"/>
      <c r="D338" s="6"/>
      <c r="E338" s="33" t="s">
        <v>384</v>
      </c>
      <c r="F338" s="21">
        <f>G338+H338+I338</f>
        <v>224</v>
      </c>
      <c r="G338" s="22"/>
      <c r="H338" s="22"/>
      <c r="I338" s="23">
        <v>224</v>
      </c>
      <c r="J338" s="21">
        <f>K338+L338+M338</f>
        <v>205.5</v>
      </c>
      <c r="K338" s="22"/>
      <c r="L338" s="22"/>
      <c r="M338" s="23">
        <v>205.5</v>
      </c>
      <c r="N338" s="106">
        <f t="shared" si="140"/>
        <v>91.741071428571431</v>
      </c>
      <c r="O338" s="24"/>
      <c r="P338" s="24"/>
      <c r="Q338" s="24">
        <f t="shared" si="141"/>
        <v>91.741071428571431</v>
      </c>
    </row>
    <row r="339" spans="1:17" s="25" customFormat="1" ht="12">
      <c r="A339" s="56" t="s">
        <v>618</v>
      </c>
      <c r="B339" s="56" t="s">
        <v>619</v>
      </c>
      <c r="C339" s="56" t="s">
        <v>620</v>
      </c>
      <c r="D339" s="8" t="s">
        <v>295</v>
      </c>
      <c r="E339" s="33"/>
      <c r="F339" s="21">
        <f>F341</f>
        <v>1230.6120000000001</v>
      </c>
      <c r="G339" s="22"/>
      <c r="H339" s="22">
        <f>H341</f>
        <v>1206</v>
      </c>
      <c r="I339" s="23">
        <f>I341</f>
        <v>24.611999999999998</v>
      </c>
      <c r="J339" s="21">
        <v>0</v>
      </c>
      <c r="K339" s="22"/>
      <c r="L339" s="22">
        <v>0</v>
      </c>
      <c r="M339" s="23">
        <v>0</v>
      </c>
      <c r="N339" s="106">
        <f t="shared" si="140"/>
        <v>0</v>
      </c>
      <c r="O339" s="24"/>
      <c r="P339" s="24">
        <f t="shared" si="141"/>
        <v>0</v>
      </c>
      <c r="Q339" s="24">
        <f t="shared" si="141"/>
        <v>0</v>
      </c>
    </row>
    <row r="340" spans="1:17" s="25" customFormat="1" ht="12">
      <c r="A340" s="57"/>
      <c r="B340" s="57"/>
      <c r="C340" s="57"/>
      <c r="D340" s="7" t="s">
        <v>379</v>
      </c>
      <c r="E340" s="33"/>
      <c r="F340" s="21"/>
      <c r="G340" s="22"/>
      <c r="H340" s="22"/>
      <c r="I340" s="23"/>
      <c r="J340" s="21"/>
      <c r="K340" s="22"/>
      <c r="L340" s="22"/>
      <c r="M340" s="23"/>
      <c r="N340" s="106"/>
      <c r="O340" s="24"/>
      <c r="P340" s="24"/>
      <c r="Q340" s="24"/>
    </row>
    <row r="341" spans="1:17" s="25" customFormat="1" ht="72">
      <c r="A341" s="57"/>
      <c r="B341" s="57"/>
      <c r="C341" s="57"/>
      <c r="D341" s="6" t="s">
        <v>382</v>
      </c>
      <c r="E341" s="33"/>
      <c r="F341" s="21">
        <f>G341+H341+I341</f>
        <v>1230.6120000000001</v>
      </c>
      <c r="G341" s="22"/>
      <c r="H341" s="22">
        <f>H342</f>
        <v>1206</v>
      </c>
      <c r="I341" s="23">
        <f>I342</f>
        <v>24.611999999999998</v>
      </c>
      <c r="J341" s="21">
        <v>0</v>
      </c>
      <c r="K341" s="22"/>
      <c r="L341" s="22">
        <v>0</v>
      </c>
      <c r="M341" s="23">
        <v>0</v>
      </c>
      <c r="N341" s="106">
        <f t="shared" si="140"/>
        <v>0</v>
      </c>
      <c r="O341" s="24"/>
      <c r="P341" s="24">
        <f t="shared" si="141"/>
        <v>0</v>
      </c>
      <c r="Q341" s="24">
        <f t="shared" si="141"/>
        <v>0</v>
      </c>
    </row>
    <row r="342" spans="1:17" s="25" customFormat="1" ht="12">
      <c r="A342" s="58"/>
      <c r="B342" s="58"/>
      <c r="C342" s="58"/>
      <c r="D342" s="6"/>
      <c r="E342" s="33" t="s">
        <v>621</v>
      </c>
      <c r="F342" s="21">
        <f>G342+H342+I342</f>
        <v>1230.6120000000001</v>
      </c>
      <c r="G342" s="22"/>
      <c r="H342" s="22">
        <v>1206</v>
      </c>
      <c r="I342" s="23">
        <v>24.611999999999998</v>
      </c>
      <c r="J342" s="21">
        <v>0</v>
      </c>
      <c r="K342" s="22"/>
      <c r="L342" s="22">
        <v>0</v>
      </c>
      <c r="M342" s="23">
        <v>0</v>
      </c>
      <c r="N342" s="106">
        <f t="shared" si="140"/>
        <v>0</v>
      </c>
      <c r="O342" s="24"/>
      <c r="P342" s="24">
        <f t="shared" si="141"/>
        <v>0</v>
      </c>
      <c r="Q342" s="24">
        <f t="shared" si="141"/>
        <v>0</v>
      </c>
    </row>
    <row r="343" spans="1:17" s="2" customFormat="1" ht="28.5" customHeight="1">
      <c r="A343" s="63" t="s">
        <v>27</v>
      </c>
      <c r="B343" s="63" t="s">
        <v>291</v>
      </c>
      <c r="C343" s="63" t="s">
        <v>26</v>
      </c>
      <c r="D343" s="45" t="s">
        <v>15</v>
      </c>
      <c r="E343" s="101"/>
      <c r="F343" s="16">
        <f>F344+F345+F346</f>
        <v>7141.0969999999998</v>
      </c>
      <c r="G343" s="17">
        <f t="shared" ref="G343:M343" si="170">G344+G345+G346</f>
        <v>1010.5484</v>
      </c>
      <c r="H343" s="17">
        <f t="shared" si="170"/>
        <v>4689.5161000000007</v>
      </c>
      <c r="I343" s="18">
        <f t="shared" si="170"/>
        <v>1441.0325</v>
      </c>
      <c r="J343" s="16">
        <f t="shared" si="170"/>
        <v>4644</v>
      </c>
      <c r="K343" s="17">
        <v>1010.6</v>
      </c>
      <c r="L343" s="17">
        <f t="shared" si="170"/>
        <v>2528.4191000000001</v>
      </c>
      <c r="M343" s="18">
        <f t="shared" si="170"/>
        <v>1105.0325</v>
      </c>
      <c r="N343" s="19">
        <f>J343/F343*100</f>
        <v>65.032025191647719</v>
      </c>
      <c r="O343" s="17">
        <f t="shared" ref="O343:O344" si="171">K343/G343*100</f>
        <v>100.0051061384096</v>
      </c>
      <c r="P343" s="17">
        <f>L343/H343*100</f>
        <v>53.916417943420633</v>
      </c>
      <c r="Q343" s="17">
        <f t="shared" ref="Q343:Q344" si="172">M343/I343*100</f>
        <v>76.683385003461055</v>
      </c>
    </row>
    <row r="344" spans="1:17" s="2" customFormat="1" ht="88.5" customHeight="1">
      <c r="A344" s="64"/>
      <c r="B344" s="64"/>
      <c r="C344" s="64"/>
      <c r="D344" s="44" t="s">
        <v>191</v>
      </c>
      <c r="E344" s="33" t="s">
        <v>192</v>
      </c>
      <c r="F344" s="21">
        <v>4620</v>
      </c>
      <c r="G344" s="22">
        <v>1010.5484</v>
      </c>
      <c r="H344" s="22">
        <v>2528.4191000000001</v>
      </c>
      <c r="I344" s="23">
        <v>1081.0325</v>
      </c>
      <c r="J344" s="21">
        <v>4620</v>
      </c>
      <c r="K344" s="22">
        <v>1010.6</v>
      </c>
      <c r="L344" s="22">
        <v>2528.4191000000001</v>
      </c>
      <c r="M344" s="23">
        <v>1081.0325</v>
      </c>
      <c r="N344" s="105">
        <f>J344/F344*100</f>
        <v>100</v>
      </c>
      <c r="O344" s="22">
        <f t="shared" si="171"/>
        <v>100.0051061384096</v>
      </c>
      <c r="P344" s="22">
        <f>L344/H344*100</f>
        <v>100</v>
      </c>
      <c r="Q344" s="22">
        <f t="shared" si="172"/>
        <v>100</v>
      </c>
    </row>
    <row r="345" spans="1:17" s="2" customFormat="1" ht="88.5" customHeight="1">
      <c r="A345" s="64"/>
      <c r="B345" s="64"/>
      <c r="C345" s="64"/>
      <c r="D345" s="6" t="s">
        <v>650</v>
      </c>
      <c r="E345" s="33" t="s">
        <v>623</v>
      </c>
      <c r="F345" s="21">
        <v>360</v>
      </c>
      <c r="G345" s="22"/>
      <c r="H345" s="22"/>
      <c r="I345" s="23">
        <v>360</v>
      </c>
      <c r="J345" s="21">
        <v>24</v>
      </c>
      <c r="K345" s="22"/>
      <c r="L345" s="22"/>
      <c r="M345" s="23">
        <v>24</v>
      </c>
      <c r="N345" s="105">
        <f>J345/F345*100</f>
        <v>6.666666666666667</v>
      </c>
      <c r="O345" s="22" t="s">
        <v>649</v>
      </c>
      <c r="P345" s="22" t="s">
        <v>649</v>
      </c>
      <c r="Q345" s="22">
        <f t="shared" ref="Q345" si="173">M345/I345*100</f>
        <v>6.666666666666667</v>
      </c>
    </row>
    <row r="346" spans="1:17" s="25" customFormat="1" ht="72">
      <c r="A346" s="64"/>
      <c r="B346" s="64"/>
      <c r="C346" s="64"/>
      <c r="D346" s="46" t="s">
        <v>382</v>
      </c>
      <c r="E346" s="33"/>
      <c r="F346" s="21">
        <f>F347+F348</f>
        <v>2161.0970000000002</v>
      </c>
      <c r="G346" s="22"/>
      <c r="H346" s="22">
        <f t="shared" ref="H346:L346" si="174">H347+H348</f>
        <v>2161.0970000000002</v>
      </c>
      <c r="I346" s="23"/>
      <c r="J346" s="21">
        <f t="shared" si="174"/>
        <v>0</v>
      </c>
      <c r="K346" s="22"/>
      <c r="L346" s="22">
        <f t="shared" si="174"/>
        <v>0</v>
      </c>
      <c r="M346" s="23"/>
      <c r="N346" s="106">
        <f t="shared" ref="N346:Q363" si="175">J346/F346*100</f>
        <v>0</v>
      </c>
      <c r="O346" s="24"/>
      <c r="P346" s="24">
        <f t="shared" ref="P346:P348" si="176">L346/H346*100</f>
        <v>0</v>
      </c>
      <c r="Q346" s="24"/>
    </row>
    <row r="347" spans="1:17" s="25" customFormat="1" ht="12">
      <c r="A347" s="64"/>
      <c r="B347" s="64"/>
      <c r="C347" s="64"/>
      <c r="D347" s="44"/>
      <c r="E347" s="33" t="s">
        <v>726</v>
      </c>
      <c r="F347" s="21">
        <v>1335.4</v>
      </c>
      <c r="G347" s="22"/>
      <c r="H347" s="22">
        <v>1335.4</v>
      </c>
      <c r="I347" s="23"/>
      <c r="J347" s="21">
        <v>0</v>
      </c>
      <c r="K347" s="22"/>
      <c r="L347" s="22">
        <v>0</v>
      </c>
      <c r="M347" s="23"/>
      <c r="N347" s="106">
        <f t="shared" si="175"/>
        <v>0</v>
      </c>
      <c r="O347" s="24"/>
      <c r="P347" s="24">
        <f t="shared" si="176"/>
        <v>0</v>
      </c>
      <c r="Q347" s="24"/>
    </row>
    <row r="348" spans="1:17" s="25" customFormat="1" ht="12">
      <c r="A348" s="64"/>
      <c r="B348" s="64"/>
      <c r="C348" s="64"/>
      <c r="D348" s="44"/>
      <c r="E348" s="33" t="s">
        <v>626</v>
      </c>
      <c r="F348" s="21">
        <v>825.697</v>
      </c>
      <c r="G348" s="22"/>
      <c r="H348" s="22">
        <v>825.697</v>
      </c>
      <c r="I348" s="23"/>
      <c r="J348" s="21">
        <v>0</v>
      </c>
      <c r="K348" s="22"/>
      <c r="L348" s="22">
        <v>0</v>
      </c>
      <c r="M348" s="23"/>
      <c r="N348" s="106">
        <f t="shared" si="175"/>
        <v>0</v>
      </c>
      <c r="O348" s="24"/>
      <c r="P348" s="24">
        <f t="shared" si="176"/>
        <v>0</v>
      </c>
      <c r="Q348" s="24"/>
    </row>
    <row r="349" spans="1:17" s="2" customFormat="1" ht="33" customHeight="1">
      <c r="A349" s="52" t="s">
        <v>17</v>
      </c>
      <c r="B349" s="52" t="s">
        <v>314</v>
      </c>
      <c r="C349" s="52" t="s">
        <v>134</v>
      </c>
      <c r="D349" s="44" t="s">
        <v>15</v>
      </c>
      <c r="E349" s="33"/>
      <c r="F349" s="21">
        <f>F350+F351</f>
        <v>5955.4</v>
      </c>
      <c r="G349" s="22">
        <f t="shared" ref="G349:M349" si="177">G350+G351</f>
        <v>1010.5484</v>
      </c>
      <c r="H349" s="22">
        <f t="shared" si="177"/>
        <v>3863.8191000000002</v>
      </c>
      <c r="I349" s="23">
        <f t="shared" si="177"/>
        <v>1081.0325</v>
      </c>
      <c r="J349" s="21">
        <f t="shared" si="177"/>
        <v>4620</v>
      </c>
      <c r="K349" s="22">
        <v>1010.6</v>
      </c>
      <c r="L349" s="22">
        <f t="shared" si="177"/>
        <v>2528.4191000000001</v>
      </c>
      <c r="M349" s="23">
        <f t="shared" si="177"/>
        <v>1081.0325</v>
      </c>
      <c r="N349" s="105">
        <f t="shared" si="175"/>
        <v>77.576653121536765</v>
      </c>
      <c r="O349" s="22">
        <f t="shared" si="175"/>
        <v>100.0051061384096</v>
      </c>
      <c r="P349" s="22">
        <f t="shared" si="175"/>
        <v>65.438340526863698</v>
      </c>
      <c r="Q349" s="22">
        <f t="shared" si="175"/>
        <v>100</v>
      </c>
    </row>
    <row r="350" spans="1:17" s="2" customFormat="1" ht="72" customHeight="1">
      <c r="A350" s="52"/>
      <c r="B350" s="52"/>
      <c r="C350" s="52"/>
      <c r="D350" s="44" t="s">
        <v>191</v>
      </c>
      <c r="E350" s="33" t="s">
        <v>192</v>
      </c>
      <c r="F350" s="21">
        <v>4620</v>
      </c>
      <c r="G350" s="22">
        <v>1010.5484</v>
      </c>
      <c r="H350" s="22">
        <v>2528.4191000000001</v>
      </c>
      <c r="I350" s="23">
        <v>1081.0325</v>
      </c>
      <c r="J350" s="21">
        <v>4620</v>
      </c>
      <c r="K350" s="22">
        <v>1010.6</v>
      </c>
      <c r="L350" s="22">
        <v>2528.4191000000001</v>
      </c>
      <c r="M350" s="23">
        <v>1081.0325</v>
      </c>
      <c r="N350" s="105">
        <f t="shared" si="175"/>
        <v>100</v>
      </c>
      <c r="O350" s="22">
        <f t="shared" si="175"/>
        <v>100.0051061384096</v>
      </c>
      <c r="P350" s="22">
        <f t="shared" si="175"/>
        <v>100</v>
      </c>
      <c r="Q350" s="22">
        <f t="shared" si="175"/>
        <v>100</v>
      </c>
    </row>
    <row r="351" spans="1:17" s="2" customFormat="1" ht="72" customHeight="1">
      <c r="A351" s="52"/>
      <c r="B351" s="52"/>
      <c r="C351" s="52"/>
      <c r="D351" s="44" t="s">
        <v>130</v>
      </c>
      <c r="E351" s="33" t="s">
        <v>726</v>
      </c>
      <c r="F351" s="21">
        <v>1335.4</v>
      </c>
      <c r="G351" s="22"/>
      <c r="H351" s="22">
        <v>1335.4</v>
      </c>
      <c r="I351" s="23"/>
      <c r="J351" s="21">
        <v>0</v>
      </c>
      <c r="K351" s="22"/>
      <c r="L351" s="22">
        <v>0</v>
      </c>
      <c r="M351" s="23"/>
      <c r="N351" s="105">
        <f t="shared" si="175"/>
        <v>0</v>
      </c>
      <c r="O351" s="22"/>
      <c r="P351" s="22">
        <f t="shared" si="175"/>
        <v>0</v>
      </c>
      <c r="Q351" s="22"/>
    </row>
    <row r="352" spans="1:17" s="20" customFormat="1" ht="33" customHeight="1">
      <c r="A352" s="53" t="s">
        <v>18</v>
      </c>
      <c r="B352" s="53" t="s">
        <v>312</v>
      </c>
      <c r="C352" s="53" t="s">
        <v>313</v>
      </c>
      <c r="D352" s="44" t="s">
        <v>15</v>
      </c>
      <c r="E352" s="33"/>
      <c r="F352" s="21">
        <v>4620</v>
      </c>
      <c r="G352" s="22">
        <v>1010.5484</v>
      </c>
      <c r="H352" s="22">
        <v>2528.4191000000001</v>
      </c>
      <c r="I352" s="23">
        <v>1081.0325</v>
      </c>
      <c r="J352" s="21">
        <v>4620</v>
      </c>
      <c r="K352" s="22">
        <v>1010.6</v>
      </c>
      <c r="L352" s="22">
        <v>2528.4191000000001</v>
      </c>
      <c r="M352" s="23">
        <v>1081.0325</v>
      </c>
      <c r="N352" s="105">
        <f t="shared" si="175"/>
        <v>100</v>
      </c>
      <c r="O352" s="22">
        <f t="shared" si="175"/>
        <v>100.0051061384096</v>
      </c>
      <c r="P352" s="22">
        <f t="shared" si="175"/>
        <v>100</v>
      </c>
      <c r="Q352" s="22">
        <f t="shared" si="175"/>
        <v>100</v>
      </c>
    </row>
    <row r="353" spans="1:17" s="20" customFormat="1" ht="76.5" customHeight="1">
      <c r="A353" s="54"/>
      <c r="B353" s="54"/>
      <c r="C353" s="54"/>
      <c r="D353" s="44" t="s">
        <v>191</v>
      </c>
      <c r="E353" s="33"/>
      <c r="F353" s="21">
        <v>4620</v>
      </c>
      <c r="G353" s="22">
        <v>1010.5484</v>
      </c>
      <c r="H353" s="22">
        <v>2528.4191000000001</v>
      </c>
      <c r="I353" s="23">
        <v>1081.0325</v>
      </c>
      <c r="J353" s="21">
        <v>4620</v>
      </c>
      <c r="K353" s="22">
        <v>1010.5484</v>
      </c>
      <c r="L353" s="22">
        <v>2528.4191000000001</v>
      </c>
      <c r="M353" s="23">
        <v>1081.0325</v>
      </c>
      <c r="N353" s="106">
        <f t="shared" si="175"/>
        <v>100</v>
      </c>
      <c r="O353" s="24">
        <f t="shared" si="175"/>
        <v>100</v>
      </c>
      <c r="P353" s="24">
        <f t="shared" si="175"/>
        <v>100</v>
      </c>
      <c r="Q353" s="24">
        <f t="shared" si="175"/>
        <v>100</v>
      </c>
    </row>
    <row r="354" spans="1:17" s="20" customFormat="1" ht="21.75" customHeight="1">
      <c r="A354" s="55"/>
      <c r="B354" s="55"/>
      <c r="C354" s="55"/>
      <c r="D354" s="48"/>
      <c r="E354" s="33" t="s">
        <v>192</v>
      </c>
      <c r="F354" s="21">
        <v>4620</v>
      </c>
      <c r="G354" s="22">
        <v>1010.5484</v>
      </c>
      <c r="H354" s="22">
        <v>2528.4191000000001</v>
      </c>
      <c r="I354" s="23">
        <v>1081.0325</v>
      </c>
      <c r="J354" s="21">
        <v>4620</v>
      </c>
      <c r="K354" s="22">
        <v>1010.5484</v>
      </c>
      <c r="L354" s="22">
        <v>2528.4191000000001</v>
      </c>
      <c r="M354" s="23">
        <v>1081.0325</v>
      </c>
      <c r="N354" s="106">
        <f t="shared" ref="N354:N363" si="178">J354/F354*100</f>
        <v>100</v>
      </c>
      <c r="O354" s="24">
        <f t="shared" ref="O354:O363" si="179">K354/G354*100</f>
        <v>100</v>
      </c>
      <c r="P354" s="24">
        <f t="shared" ref="P354:P363" si="180">L354/H354*100</f>
        <v>100</v>
      </c>
      <c r="Q354" s="24">
        <f t="shared" ref="Q354:Q363" si="181">M354/I354*100</f>
        <v>100</v>
      </c>
    </row>
    <row r="355" spans="1:17" s="2" customFormat="1" ht="22.5" customHeight="1">
      <c r="A355" s="53" t="s">
        <v>125</v>
      </c>
      <c r="B355" s="53" t="s">
        <v>398</v>
      </c>
      <c r="C355" s="53" t="s">
        <v>399</v>
      </c>
      <c r="D355" s="44" t="s">
        <v>15</v>
      </c>
      <c r="E355" s="33"/>
      <c r="F355" s="21">
        <v>1335.4</v>
      </c>
      <c r="G355" s="22"/>
      <c r="H355" s="22">
        <v>1335.4</v>
      </c>
      <c r="I355" s="23"/>
      <c r="J355" s="21">
        <v>0</v>
      </c>
      <c r="K355" s="22"/>
      <c r="L355" s="22">
        <v>0</v>
      </c>
      <c r="M355" s="23"/>
      <c r="N355" s="106">
        <f t="shared" si="178"/>
        <v>0</v>
      </c>
      <c r="O355" s="24"/>
      <c r="P355" s="24">
        <f t="shared" si="180"/>
        <v>0</v>
      </c>
      <c r="Q355" s="24"/>
    </row>
    <row r="356" spans="1:17" s="2" customFormat="1" ht="66.75" customHeight="1">
      <c r="A356" s="54"/>
      <c r="B356" s="54"/>
      <c r="C356" s="54"/>
      <c r="D356" s="44" t="s">
        <v>130</v>
      </c>
      <c r="E356" s="33"/>
      <c r="F356" s="21">
        <v>1335.4</v>
      </c>
      <c r="G356" s="22"/>
      <c r="H356" s="22">
        <v>1335.4</v>
      </c>
      <c r="I356" s="23"/>
      <c r="J356" s="21">
        <v>0</v>
      </c>
      <c r="K356" s="22"/>
      <c r="L356" s="22">
        <v>0</v>
      </c>
      <c r="M356" s="23"/>
      <c r="N356" s="106">
        <f t="shared" si="178"/>
        <v>0</v>
      </c>
      <c r="O356" s="24"/>
      <c r="P356" s="24">
        <f t="shared" si="180"/>
        <v>0</v>
      </c>
      <c r="Q356" s="24"/>
    </row>
    <row r="357" spans="1:17" s="2" customFormat="1" ht="19.5" customHeight="1">
      <c r="A357" s="55"/>
      <c r="B357" s="55"/>
      <c r="C357" s="55"/>
      <c r="D357" s="48"/>
      <c r="E357" s="33" t="s">
        <v>726</v>
      </c>
      <c r="F357" s="21">
        <v>1335.4</v>
      </c>
      <c r="G357" s="22"/>
      <c r="H357" s="22">
        <v>1335.4</v>
      </c>
      <c r="I357" s="23"/>
      <c r="J357" s="21">
        <v>0</v>
      </c>
      <c r="K357" s="22"/>
      <c r="L357" s="22">
        <v>0</v>
      </c>
      <c r="M357" s="23"/>
      <c r="N357" s="106">
        <f t="shared" si="178"/>
        <v>0</v>
      </c>
      <c r="O357" s="24"/>
      <c r="P357" s="24">
        <f t="shared" si="180"/>
        <v>0</v>
      </c>
      <c r="Q357" s="24"/>
    </row>
    <row r="358" spans="1:17" s="123" customFormat="1" ht="22.5" customHeight="1">
      <c r="A358" s="84" t="s">
        <v>19</v>
      </c>
      <c r="B358" s="84" t="s">
        <v>622</v>
      </c>
      <c r="C358" s="84" t="s">
        <v>624</v>
      </c>
      <c r="D358" s="43" t="s">
        <v>15</v>
      </c>
      <c r="E358" s="41"/>
      <c r="F358" s="21">
        <f>F360+F359</f>
        <v>1185.6970000000001</v>
      </c>
      <c r="G358" s="22"/>
      <c r="H358" s="22">
        <f t="shared" ref="H358:J358" si="182">H360+H359</f>
        <v>825.697</v>
      </c>
      <c r="I358" s="23">
        <f t="shared" si="182"/>
        <v>360</v>
      </c>
      <c r="J358" s="21">
        <f t="shared" si="182"/>
        <v>24</v>
      </c>
      <c r="K358" s="22"/>
      <c r="L358" s="22">
        <f t="shared" ref="L358:M358" si="183">L360+L359</f>
        <v>0</v>
      </c>
      <c r="M358" s="23">
        <f t="shared" si="183"/>
        <v>24</v>
      </c>
      <c r="N358" s="106">
        <f t="shared" si="178"/>
        <v>2.0241258938835127</v>
      </c>
      <c r="O358" s="24"/>
      <c r="P358" s="24">
        <f t="shared" si="180"/>
        <v>0</v>
      </c>
      <c r="Q358" s="24">
        <f t="shared" si="181"/>
        <v>6.666666666666667</v>
      </c>
    </row>
    <row r="359" spans="1:17" s="123" customFormat="1" ht="52.5" customHeight="1">
      <c r="A359" s="84"/>
      <c r="B359" s="84"/>
      <c r="C359" s="84"/>
      <c r="D359" s="6" t="s">
        <v>650</v>
      </c>
      <c r="E359" s="41" t="s">
        <v>623</v>
      </c>
      <c r="F359" s="21">
        <v>360</v>
      </c>
      <c r="G359" s="22"/>
      <c r="H359" s="22"/>
      <c r="I359" s="23">
        <v>360</v>
      </c>
      <c r="J359" s="21">
        <v>24</v>
      </c>
      <c r="K359" s="22"/>
      <c r="L359" s="22"/>
      <c r="M359" s="23">
        <v>24</v>
      </c>
      <c r="N359" s="106">
        <f t="shared" si="178"/>
        <v>6.666666666666667</v>
      </c>
      <c r="O359" s="24"/>
      <c r="P359" s="24"/>
      <c r="Q359" s="24">
        <f t="shared" si="181"/>
        <v>6.666666666666667</v>
      </c>
    </row>
    <row r="360" spans="1:17" s="123" customFormat="1" ht="24" customHeight="1">
      <c r="A360" s="84"/>
      <c r="B360" s="84"/>
      <c r="C360" s="84"/>
      <c r="D360" s="6" t="s">
        <v>382</v>
      </c>
      <c r="E360" s="41" t="s">
        <v>626</v>
      </c>
      <c r="F360" s="21">
        <v>825.697</v>
      </c>
      <c r="G360" s="22"/>
      <c r="H360" s="22">
        <v>825.697</v>
      </c>
      <c r="I360" s="23"/>
      <c r="J360" s="21">
        <v>0</v>
      </c>
      <c r="K360" s="22"/>
      <c r="L360" s="22">
        <v>0</v>
      </c>
      <c r="M360" s="23"/>
      <c r="N360" s="106">
        <f t="shared" si="178"/>
        <v>0</v>
      </c>
      <c r="O360" s="24"/>
      <c r="P360" s="24">
        <f t="shared" si="180"/>
        <v>0</v>
      </c>
      <c r="Q360" s="24"/>
    </row>
    <row r="361" spans="1:17" s="123" customFormat="1" ht="25.5" customHeight="1">
      <c r="A361" s="84" t="s">
        <v>20</v>
      </c>
      <c r="B361" s="84" t="s">
        <v>625</v>
      </c>
      <c r="C361" s="84" t="s">
        <v>634</v>
      </c>
      <c r="D361" s="43" t="s">
        <v>15</v>
      </c>
      <c r="E361" s="41"/>
      <c r="F361" s="21">
        <f>F363+F362</f>
        <v>1185.6970000000001</v>
      </c>
      <c r="G361" s="22"/>
      <c r="H361" s="22">
        <f t="shared" ref="H361:M361" si="184">H363+H362</f>
        <v>825.697</v>
      </c>
      <c r="I361" s="23">
        <f t="shared" si="184"/>
        <v>360</v>
      </c>
      <c r="J361" s="21">
        <f t="shared" si="184"/>
        <v>24</v>
      </c>
      <c r="K361" s="22"/>
      <c r="L361" s="22">
        <f t="shared" si="184"/>
        <v>0</v>
      </c>
      <c r="M361" s="23">
        <f t="shared" si="184"/>
        <v>24</v>
      </c>
      <c r="N361" s="106">
        <f t="shared" si="178"/>
        <v>2.0241258938835127</v>
      </c>
      <c r="O361" s="24"/>
      <c r="P361" s="24">
        <f t="shared" si="180"/>
        <v>0</v>
      </c>
      <c r="Q361" s="24">
        <f t="shared" si="181"/>
        <v>6.666666666666667</v>
      </c>
    </row>
    <row r="362" spans="1:17" s="123" customFormat="1" ht="33" customHeight="1">
      <c r="A362" s="84"/>
      <c r="B362" s="84"/>
      <c r="C362" s="84"/>
      <c r="D362" s="6" t="s">
        <v>650</v>
      </c>
      <c r="E362" s="41" t="s">
        <v>623</v>
      </c>
      <c r="F362" s="21">
        <v>360</v>
      </c>
      <c r="G362" s="22"/>
      <c r="H362" s="22"/>
      <c r="I362" s="23">
        <v>360</v>
      </c>
      <c r="J362" s="21">
        <v>24</v>
      </c>
      <c r="K362" s="22"/>
      <c r="L362" s="22"/>
      <c r="M362" s="23">
        <v>24</v>
      </c>
      <c r="N362" s="106">
        <f t="shared" si="178"/>
        <v>6.666666666666667</v>
      </c>
      <c r="O362" s="24"/>
      <c r="P362" s="24"/>
      <c r="Q362" s="24">
        <f t="shared" si="181"/>
        <v>6.666666666666667</v>
      </c>
    </row>
    <row r="363" spans="1:17" s="123" customFormat="1" ht="33" customHeight="1">
      <c r="A363" s="84"/>
      <c r="B363" s="84"/>
      <c r="C363" s="84"/>
      <c r="D363" s="6" t="s">
        <v>382</v>
      </c>
      <c r="E363" s="41" t="s">
        <v>626</v>
      </c>
      <c r="F363" s="21">
        <v>825.697</v>
      </c>
      <c r="G363" s="22"/>
      <c r="H363" s="22">
        <v>825.697</v>
      </c>
      <c r="I363" s="23"/>
      <c r="J363" s="21">
        <v>0</v>
      </c>
      <c r="K363" s="22"/>
      <c r="L363" s="22">
        <v>0</v>
      </c>
      <c r="M363" s="23"/>
      <c r="N363" s="106">
        <f t="shared" si="178"/>
        <v>0</v>
      </c>
      <c r="O363" s="24"/>
      <c r="P363" s="24">
        <f t="shared" si="180"/>
        <v>0</v>
      </c>
      <c r="Q363" s="24"/>
    </row>
    <row r="364" spans="1:17" s="2" customFormat="1" ht="25.5" customHeight="1">
      <c r="A364" s="88" t="s">
        <v>211</v>
      </c>
      <c r="B364" s="88" t="s">
        <v>285</v>
      </c>
      <c r="C364" s="88" t="s">
        <v>400</v>
      </c>
      <c r="D364" s="45" t="s">
        <v>15</v>
      </c>
      <c r="E364" s="101"/>
      <c r="F364" s="16">
        <v>240</v>
      </c>
      <c r="G364" s="17"/>
      <c r="H364" s="17"/>
      <c r="I364" s="18">
        <v>240</v>
      </c>
      <c r="J364" s="16">
        <v>59.994459999999997</v>
      </c>
      <c r="K364" s="17"/>
      <c r="L364" s="17"/>
      <c r="M364" s="18">
        <v>59.994459999999997</v>
      </c>
      <c r="N364" s="19">
        <f t="shared" ref="N362:P400" si="185">J364/F364*100</f>
        <v>24.997691666666665</v>
      </c>
      <c r="O364" s="17"/>
      <c r="P364" s="17"/>
      <c r="Q364" s="17">
        <f t="shared" ref="Q364:Q449" si="186">M364/I364*100</f>
        <v>24.997691666666665</v>
      </c>
    </row>
    <row r="365" spans="1:17" s="2" customFormat="1" ht="51" customHeight="1">
      <c r="A365" s="88"/>
      <c r="B365" s="88"/>
      <c r="C365" s="88"/>
      <c r="D365" s="47" t="s">
        <v>129</v>
      </c>
      <c r="E365" s="33"/>
      <c r="F365" s="21">
        <v>240</v>
      </c>
      <c r="G365" s="22"/>
      <c r="H365" s="22"/>
      <c r="I365" s="23">
        <v>240</v>
      </c>
      <c r="J365" s="21">
        <v>59.994459999999997</v>
      </c>
      <c r="K365" s="22"/>
      <c r="L365" s="22"/>
      <c r="M365" s="23">
        <v>59.994459999999997</v>
      </c>
      <c r="N365" s="106">
        <f t="shared" si="185"/>
        <v>24.997691666666665</v>
      </c>
      <c r="O365" s="24"/>
      <c r="P365" s="24"/>
      <c r="Q365" s="24">
        <f t="shared" si="186"/>
        <v>24.997691666666665</v>
      </c>
    </row>
    <row r="366" spans="1:17" s="2" customFormat="1" ht="33" customHeight="1">
      <c r="A366" s="88"/>
      <c r="B366" s="88"/>
      <c r="C366" s="88"/>
      <c r="D366" s="48"/>
      <c r="E366" s="33" t="s">
        <v>287</v>
      </c>
      <c r="F366" s="21">
        <v>240</v>
      </c>
      <c r="G366" s="22"/>
      <c r="H366" s="22"/>
      <c r="I366" s="23">
        <v>240</v>
      </c>
      <c r="J366" s="21">
        <v>59.994459999999997</v>
      </c>
      <c r="K366" s="22"/>
      <c r="L366" s="22"/>
      <c r="M366" s="23">
        <v>59.994459999999997</v>
      </c>
      <c r="N366" s="106">
        <f t="shared" si="185"/>
        <v>24.997691666666665</v>
      </c>
      <c r="O366" s="24"/>
      <c r="P366" s="24"/>
      <c r="Q366" s="24">
        <f t="shared" si="186"/>
        <v>24.997691666666665</v>
      </c>
    </row>
    <row r="367" spans="1:17" s="5" customFormat="1" ht="25.5" customHeight="1">
      <c r="A367" s="52" t="s">
        <v>126</v>
      </c>
      <c r="B367" s="52" t="s">
        <v>286</v>
      </c>
      <c r="C367" s="52" t="s">
        <v>401</v>
      </c>
      <c r="D367" s="44" t="s">
        <v>15</v>
      </c>
      <c r="E367" s="33"/>
      <c r="F367" s="21">
        <v>240</v>
      </c>
      <c r="G367" s="22"/>
      <c r="H367" s="22"/>
      <c r="I367" s="23">
        <v>240</v>
      </c>
      <c r="J367" s="21">
        <v>59.994459999999997</v>
      </c>
      <c r="K367" s="22"/>
      <c r="L367" s="22"/>
      <c r="M367" s="23">
        <v>59.994459999999997</v>
      </c>
      <c r="N367" s="106">
        <f t="shared" si="185"/>
        <v>24.997691666666665</v>
      </c>
      <c r="O367" s="24"/>
      <c r="P367" s="24"/>
      <c r="Q367" s="24">
        <f t="shared" si="186"/>
        <v>24.997691666666665</v>
      </c>
    </row>
    <row r="368" spans="1:17" s="5" customFormat="1" ht="51" customHeight="1">
      <c r="A368" s="52"/>
      <c r="B368" s="52"/>
      <c r="C368" s="52"/>
      <c r="D368" s="48" t="s">
        <v>129</v>
      </c>
      <c r="E368" s="33"/>
      <c r="F368" s="21">
        <v>240</v>
      </c>
      <c r="G368" s="22"/>
      <c r="H368" s="22"/>
      <c r="I368" s="23">
        <v>240</v>
      </c>
      <c r="J368" s="21">
        <v>59.994459999999997</v>
      </c>
      <c r="K368" s="22"/>
      <c r="L368" s="22"/>
      <c r="M368" s="23">
        <v>59.994459999999997</v>
      </c>
      <c r="N368" s="106">
        <f t="shared" si="185"/>
        <v>24.997691666666665</v>
      </c>
      <c r="O368" s="24"/>
      <c r="P368" s="24"/>
      <c r="Q368" s="24">
        <f t="shared" si="186"/>
        <v>24.997691666666665</v>
      </c>
    </row>
    <row r="369" spans="1:62" s="5" customFormat="1" ht="33" customHeight="1">
      <c r="A369" s="52"/>
      <c r="B369" s="52"/>
      <c r="C369" s="52"/>
      <c r="D369" s="48"/>
      <c r="E369" s="33" t="s">
        <v>287</v>
      </c>
      <c r="F369" s="21">
        <v>240</v>
      </c>
      <c r="G369" s="22"/>
      <c r="H369" s="22"/>
      <c r="I369" s="23">
        <v>240</v>
      </c>
      <c r="J369" s="21">
        <v>59.994459999999997</v>
      </c>
      <c r="K369" s="22"/>
      <c r="L369" s="22"/>
      <c r="M369" s="23">
        <v>59.994459999999997</v>
      </c>
      <c r="N369" s="106">
        <f t="shared" si="185"/>
        <v>24.997691666666665</v>
      </c>
      <c r="O369" s="24"/>
      <c r="P369" s="24"/>
      <c r="Q369" s="24">
        <f t="shared" si="186"/>
        <v>24.997691666666665</v>
      </c>
    </row>
    <row r="370" spans="1:62" s="5" customFormat="1" ht="25.5" customHeight="1">
      <c r="A370" s="52" t="s">
        <v>288</v>
      </c>
      <c r="B370" s="52" t="s">
        <v>289</v>
      </c>
      <c r="C370" s="52" t="s">
        <v>290</v>
      </c>
      <c r="D370" s="44" t="s">
        <v>15</v>
      </c>
      <c r="E370" s="33"/>
      <c r="F370" s="21">
        <v>240</v>
      </c>
      <c r="G370" s="22"/>
      <c r="H370" s="22"/>
      <c r="I370" s="23">
        <v>240</v>
      </c>
      <c r="J370" s="21">
        <v>59.994459999999997</v>
      </c>
      <c r="K370" s="22"/>
      <c r="L370" s="22"/>
      <c r="M370" s="23">
        <v>59.994459999999997</v>
      </c>
      <c r="N370" s="106">
        <f t="shared" si="185"/>
        <v>24.997691666666665</v>
      </c>
      <c r="O370" s="24"/>
      <c r="P370" s="24"/>
      <c r="Q370" s="24">
        <f t="shared" si="186"/>
        <v>24.997691666666665</v>
      </c>
    </row>
    <row r="371" spans="1:62" s="5" customFormat="1" ht="51" customHeight="1">
      <c r="A371" s="52"/>
      <c r="B371" s="52"/>
      <c r="C371" s="52"/>
      <c r="D371" s="48" t="s">
        <v>129</v>
      </c>
      <c r="E371" s="33"/>
      <c r="F371" s="21">
        <v>240</v>
      </c>
      <c r="G371" s="22"/>
      <c r="H371" s="22"/>
      <c r="I371" s="23">
        <v>240</v>
      </c>
      <c r="J371" s="21">
        <v>59.994459999999997</v>
      </c>
      <c r="K371" s="22"/>
      <c r="L371" s="22"/>
      <c r="M371" s="23">
        <v>59.994459999999997</v>
      </c>
      <c r="N371" s="106">
        <f t="shared" si="185"/>
        <v>24.997691666666665</v>
      </c>
      <c r="O371" s="24"/>
      <c r="P371" s="24"/>
      <c r="Q371" s="24">
        <f t="shared" si="186"/>
        <v>24.997691666666665</v>
      </c>
    </row>
    <row r="372" spans="1:62" s="5" customFormat="1" ht="33" customHeight="1">
      <c r="A372" s="52"/>
      <c r="B372" s="52"/>
      <c r="C372" s="52"/>
      <c r="D372" s="48"/>
      <c r="E372" s="33" t="s">
        <v>287</v>
      </c>
      <c r="F372" s="21">
        <v>240</v>
      </c>
      <c r="G372" s="22"/>
      <c r="H372" s="22"/>
      <c r="I372" s="23">
        <v>240</v>
      </c>
      <c r="J372" s="21">
        <v>59.994459999999997</v>
      </c>
      <c r="K372" s="22"/>
      <c r="L372" s="22"/>
      <c r="M372" s="23">
        <v>59.994459999999997</v>
      </c>
      <c r="N372" s="106">
        <f t="shared" si="185"/>
        <v>24.997691666666665</v>
      </c>
      <c r="O372" s="24"/>
      <c r="P372" s="24"/>
      <c r="Q372" s="24">
        <f t="shared" si="186"/>
        <v>24.997691666666665</v>
      </c>
    </row>
    <row r="373" spans="1:62" s="5" customFormat="1" ht="45.75" customHeight="1">
      <c r="A373" s="63" t="s">
        <v>14</v>
      </c>
      <c r="B373" s="63" t="s">
        <v>403</v>
      </c>
      <c r="C373" s="63" t="s">
        <v>135</v>
      </c>
      <c r="D373" s="45" t="s">
        <v>15</v>
      </c>
      <c r="E373" s="101"/>
      <c r="F373" s="16">
        <f t="shared" ref="F373:M373" si="187">F374+F401</f>
        <v>105620.90751999999</v>
      </c>
      <c r="G373" s="17">
        <f t="shared" si="187"/>
        <v>5694.9038799999998</v>
      </c>
      <c r="H373" s="17">
        <f t="shared" si="187"/>
        <v>10460.87077</v>
      </c>
      <c r="I373" s="18">
        <f t="shared" si="187"/>
        <v>89465.132870000001</v>
      </c>
      <c r="J373" s="16">
        <f t="shared" si="187"/>
        <v>81071.571190000017</v>
      </c>
      <c r="K373" s="17">
        <f t="shared" si="187"/>
        <v>5694.9038799999998</v>
      </c>
      <c r="L373" s="17">
        <v>1688.7</v>
      </c>
      <c r="M373" s="18">
        <f t="shared" si="187"/>
        <v>73688.02049000001</v>
      </c>
      <c r="N373" s="19">
        <f t="shared" si="185"/>
        <v>76.757124222444872</v>
      </c>
      <c r="O373" s="17">
        <f>K373/G373*100</f>
        <v>100</v>
      </c>
      <c r="P373" s="17">
        <f>L373/H373*100</f>
        <v>16.143015597161423</v>
      </c>
      <c r="Q373" s="17">
        <f t="shared" si="186"/>
        <v>82.365071314513784</v>
      </c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  <c r="AL373" s="26"/>
      <c r="AM373" s="26"/>
      <c r="AN373" s="26"/>
      <c r="AO373" s="26"/>
      <c r="AP373" s="26"/>
      <c r="AQ373" s="26"/>
      <c r="AR373" s="26"/>
      <c r="AS373" s="26"/>
      <c r="AT373" s="26"/>
      <c r="AU373" s="26"/>
      <c r="AV373" s="26"/>
      <c r="AW373" s="26"/>
      <c r="AX373" s="26"/>
      <c r="AY373" s="26"/>
      <c r="AZ373" s="26"/>
      <c r="BA373" s="26"/>
      <c r="BB373" s="26"/>
      <c r="BC373" s="26"/>
      <c r="BD373" s="26"/>
      <c r="BE373" s="26"/>
      <c r="BF373" s="26"/>
      <c r="BG373" s="26"/>
      <c r="BH373" s="26"/>
      <c r="BI373" s="26"/>
      <c r="BJ373" s="26"/>
    </row>
    <row r="374" spans="1:62" s="2" customFormat="1" ht="50.25" customHeight="1">
      <c r="A374" s="64"/>
      <c r="B374" s="64"/>
      <c r="C374" s="64"/>
      <c r="D374" s="44" t="s">
        <v>193</v>
      </c>
      <c r="E374" s="33"/>
      <c r="F374" s="21">
        <f>SUM(F375:F400)</f>
        <v>103379.27377999999</v>
      </c>
      <c r="G374" s="22">
        <f t="shared" ref="G374:M374" si="188">SUM(G375:G400)</f>
        <v>3825</v>
      </c>
      <c r="H374" s="22">
        <f t="shared" si="188"/>
        <v>10130.774649999999</v>
      </c>
      <c r="I374" s="23">
        <f t="shared" si="188"/>
        <v>89423.499129999997</v>
      </c>
      <c r="J374" s="21">
        <f>SUM(J375:J400)</f>
        <v>78829.937450000012</v>
      </c>
      <c r="K374" s="22">
        <f t="shared" si="188"/>
        <v>3825</v>
      </c>
      <c r="L374" s="22">
        <f t="shared" si="188"/>
        <v>1358.5507</v>
      </c>
      <c r="M374" s="23">
        <f t="shared" si="188"/>
        <v>73646.386750000005</v>
      </c>
      <c r="N374" s="105">
        <f t="shared" si="185"/>
        <v>76.253135244262722</v>
      </c>
      <c r="O374" s="22">
        <f t="shared" si="185"/>
        <v>100</v>
      </c>
      <c r="P374" s="22">
        <f t="shared" si="185"/>
        <v>13.410136410447151</v>
      </c>
      <c r="Q374" s="22">
        <f t="shared" si="186"/>
        <v>82.356860854814101</v>
      </c>
    </row>
    <row r="375" spans="1:62" s="20" customFormat="1" ht="12">
      <c r="A375" s="64"/>
      <c r="B375" s="64"/>
      <c r="C375" s="64"/>
      <c r="D375" s="9"/>
      <c r="E375" s="33" t="s">
        <v>194</v>
      </c>
      <c r="F375" s="21">
        <v>12555.6</v>
      </c>
      <c r="G375" s="22"/>
      <c r="H375" s="22"/>
      <c r="I375" s="23">
        <v>12555.6</v>
      </c>
      <c r="J375" s="21">
        <v>10731.455620000001</v>
      </c>
      <c r="K375" s="22"/>
      <c r="L375" s="22"/>
      <c r="M375" s="23">
        <v>10731.455620000001</v>
      </c>
      <c r="N375" s="105">
        <f t="shared" si="185"/>
        <v>85.471467870910189</v>
      </c>
      <c r="O375" s="22"/>
      <c r="P375" s="22"/>
      <c r="Q375" s="22">
        <f t="shared" si="186"/>
        <v>85.471467870910189</v>
      </c>
    </row>
    <row r="376" spans="1:62" s="20" customFormat="1" ht="12">
      <c r="A376" s="64"/>
      <c r="B376" s="64"/>
      <c r="C376" s="64"/>
      <c r="D376" s="9"/>
      <c r="E376" s="33" t="s">
        <v>195</v>
      </c>
      <c r="F376" s="21">
        <v>1282.6379999999999</v>
      </c>
      <c r="G376" s="22"/>
      <c r="H376" s="22"/>
      <c r="I376" s="23">
        <v>1282.6379999999999</v>
      </c>
      <c r="J376" s="21">
        <v>903.08972000000006</v>
      </c>
      <c r="K376" s="22"/>
      <c r="L376" s="22"/>
      <c r="M376" s="23">
        <v>903.08972000000006</v>
      </c>
      <c r="N376" s="105">
        <f t="shared" si="185"/>
        <v>70.408776287619744</v>
      </c>
      <c r="O376" s="22"/>
      <c r="P376" s="22"/>
      <c r="Q376" s="22">
        <f t="shared" si="186"/>
        <v>70.408776287619744</v>
      </c>
    </row>
    <row r="377" spans="1:62" s="20" customFormat="1" ht="12">
      <c r="A377" s="64"/>
      <c r="B377" s="64"/>
      <c r="C377" s="64"/>
      <c r="D377" s="9"/>
      <c r="E377" s="33" t="s">
        <v>196</v>
      </c>
      <c r="F377" s="21">
        <v>7.3</v>
      </c>
      <c r="G377" s="22"/>
      <c r="H377" s="22"/>
      <c r="I377" s="23">
        <v>7.3</v>
      </c>
      <c r="J377" s="21">
        <v>6.7329999999999997</v>
      </c>
      <c r="K377" s="22"/>
      <c r="L377" s="22"/>
      <c r="M377" s="23">
        <v>6.7329999999999997</v>
      </c>
      <c r="N377" s="105">
        <f t="shared" si="185"/>
        <v>92.232876712328761</v>
      </c>
      <c r="O377" s="22"/>
      <c r="P377" s="22"/>
      <c r="Q377" s="22">
        <f t="shared" si="186"/>
        <v>92.232876712328761</v>
      </c>
    </row>
    <row r="378" spans="1:62" s="20" customFormat="1" ht="12">
      <c r="A378" s="64"/>
      <c r="B378" s="64"/>
      <c r="C378" s="64"/>
      <c r="D378" s="9"/>
      <c r="E378" s="33" t="s">
        <v>652</v>
      </c>
      <c r="F378" s="21">
        <v>130</v>
      </c>
      <c r="G378" s="22"/>
      <c r="H378" s="22">
        <v>130</v>
      </c>
      <c r="I378" s="23"/>
      <c r="J378" s="21">
        <v>130</v>
      </c>
      <c r="K378" s="22"/>
      <c r="L378" s="22">
        <v>130</v>
      </c>
      <c r="M378" s="23"/>
      <c r="N378" s="105">
        <f t="shared" si="185"/>
        <v>100</v>
      </c>
      <c r="O378" s="22"/>
      <c r="P378" s="22">
        <f t="shared" ref="P378:P381" si="189">L378/H378*100</f>
        <v>100</v>
      </c>
      <c r="Q378" s="22"/>
    </row>
    <row r="379" spans="1:62" s="20" customFormat="1" ht="12">
      <c r="A379" s="64"/>
      <c r="B379" s="64"/>
      <c r="C379" s="64"/>
      <c r="D379" s="9"/>
      <c r="E379" s="33" t="s">
        <v>653</v>
      </c>
      <c r="F379" s="21">
        <v>3000</v>
      </c>
      <c r="G379" s="22"/>
      <c r="H379" s="22">
        <v>3000</v>
      </c>
      <c r="I379" s="23"/>
      <c r="J379" s="21">
        <v>324.01299999999998</v>
      </c>
      <c r="K379" s="22"/>
      <c r="L379" s="22">
        <v>324.01299999999998</v>
      </c>
      <c r="M379" s="23"/>
      <c r="N379" s="105">
        <f t="shared" si="185"/>
        <v>10.800433333333332</v>
      </c>
      <c r="O379" s="22"/>
      <c r="P379" s="22">
        <f t="shared" si="189"/>
        <v>10.800433333333332</v>
      </c>
      <c r="Q379" s="22"/>
    </row>
    <row r="380" spans="1:62" s="20" customFormat="1" ht="12">
      <c r="A380" s="64"/>
      <c r="B380" s="64"/>
      <c r="C380" s="64"/>
      <c r="D380" s="9"/>
      <c r="E380" s="33" t="s">
        <v>654</v>
      </c>
      <c r="F380" s="21">
        <v>63</v>
      </c>
      <c r="G380" s="22"/>
      <c r="H380" s="22">
        <v>63</v>
      </c>
      <c r="I380" s="23"/>
      <c r="J380" s="21">
        <v>7.0614299999999997</v>
      </c>
      <c r="K380" s="22"/>
      <c r="L380" s="22">
        <v>7.0614299999999997</v>
      </c>
      <c r="M380" s="23"/>
      <c r="N380" s="105">
        <f t="shared" si="185"/>
        <v>11.208619047619047</v>
      </c>
      <c r="O380" s="22"/>
      <c r="P380" s="22">
        <f t="shared" si="189"/>
        <v>11.208619047619047</v>
      </c>
      <c r="Q380" s="22"/>
    </row>
    <row r="381" spans="1:62" s="20" customFormat="1" ht="12">
      <c r="A381" s="64"/>
      <c r="B381" s="64"/>
      <c r="C381" s="64"/>
      <c r="D381" s="9"/>
      <c r="E381" s="33" t="s">
        <v>655</v>
      </c>
      <c r="F381" s="21">
        <v>0.8</v>
      </c>
      <c r="G381" s="22"/>
      <c r="H381" s="22">
        <v>0.8</v>
      </c>
      <c r="I381" s="23"/>
      <c r="J381" s="21">
        <v>0</v>
      </c>
      <c r="K381" s="22"/>
      <c r="L381" s="22">
        <v>0</v>
      </c>
      <c r="M381" s="23"/>
      <c r="N381" s="105">
        <f t="shared" si="185"/>
        <v>0</v>
      </c>
      <c r="O381" s="22"/>
      <c r="P381" s="22">
        <f t="shared" si="189"/>
        <v>0</v>
      </c>
      <c r="Q381" s="22"/>
    </row>
    <row r="382" spans="1:62" s="20" customFormat="1" ht="12">
      <c r="A382" s="64"/>
      <c r="B382" s="64"/>
      <c r="C382" s="64"/>
      <c r="D382" s="9"/>
      <c r="E382" s="33" t="s">
        <v>197</v>
      </c>
      <c r="F382" s="21">
        <v>16762.099999999999</v>
      </c>
      <c r="G382" s="22"/>
      <c r="H382" s="22"/>
      <c r="I382" s="23">
        <v>16762.099999999999</v>
      </c>
      <c r="J382" s="21">
        <v>13719.01498</v>
      </c>
      <c r="K382" s="22"/>
      <c r="L382" s="22"/>
      <c r="M382" s="23">
        <v>13719.01498</v>
      </c>
      <c r="N382" s="105">
        <f t="shared" si="185"/>
        <v>81.845442874102886</v>
      </c>
      <c r="O382" s="22"/>
      <c r="P382" s="22"/>
      <c r="Q382" s="22">
        <f t="shared" ref="Q382:Q384" si="190">M382/I382*100</f>
        <v>81.845442874102886</v>
      </c>
    </row>
    <row r="383" spans="1:62" s="20" customFormat="1" ht="12">
      <c r="A383" s="64"/>
      <c r="B383" s="64"/>
      <c r="C383" s="64"/>
      <c r="D383" s="9"/>
      <c r="E383" s="33" t="s">
        <v>198</v>
      </c>
      <c r="F383" s="21">
        <v>1242.2</v>
      </c>
      <c r="G383" s="22"/>
      <c r="H383" s="22"/>
      <c r="I383" s="23">
        <v>1242.2</v>
      </c>
      <c r="J383" s="21">
        <v>870.42749000000003</v>
      </c>
      <c r="K383" s="22"/>
      <c r="L383" s="22"/>
      <c r="M383" s="23">
        <v>870.42749000000003</v>
      </c>
      <c r="N383" s="105">
        <f t="shared" si="185"/>
        <v>70.071445016905486</v>
      </c>
      <c r="O383" s="22"/>
      <c r="P383" s="22"/>
      <c r="Q383" s="22">
        <f t="shared" si="190"/>
        <v>70.071445016905486</v>
      </c>
    </row>
    <row r="384" spans="1:62" s="20" customFormat="1" ht="12">
      <c r="A384" s="64"/>
      <c r="B384" s="64"/>
      <c r="C384" s="64"/>
      <c r="D384" s="9"/>
      <c r="E384" s="33" t="s">
        <v>199</v>
      </c>
      <c r="F384" s="21">
        <v>11.5</v>
      </c>
      <c r="G384" s="22"/>
      <c r="H384" s="22"/>
      <c r="I384" s="23">
        <v>11.5</v>
      </c>
      <c r="J384" s="21">
        <v>10.875999999999999</v>
      </c>
      <c r="K384" s="22"/>
      <c r="L384" s="22"/>
      <c r="M384" s="23">
        <v>10.875999999999999</v>
      </c>
      <c r="N384" s="105">
        <f t="shared" si="185"/>
        <v>94.573913043478257</v>
      </c>
      <c r="O384" s="22"/>
      <c r="P384" s="22"/>
      <c r="Q384" s="22">
        <f t="shared" si="190"/>
        <v>94.573913043478257</v>
      </c>
    </row>
    <row r="385" spans="1:17" s="20" customFormat="1" ht="12">
      <c r="A385" s="64"/>
      <c r="B385" s="64"/>
      <c r="C385" s="64"/>
      <c r="D385" s="9"/>
      <c r="E385" s="33" t="s">
        <v>656</v>
      </c>
      <c r="F385" s="21">
        <v>5000.25965</v>
      </c>
      <c r="G385" s="22"/>
      <c r="H385" s="22">
        <v>5000.25965</v>
      </c>
      <c r="I385" s="23"/>
      <c r="J385" s="21">
        <v>329.9</v>
      </c>
      <c r="K385" s="22"/>
      <c r="L385" s="22">
        <v>329.9</v>
      </c>
      <c r="M385" s="23"/>
      <c r="N385" s="105">
        <f t="shared" si="185"/>
        <v>6.5976573836520664</v>
      </c>
      <c r="O385" s="22"/>
      <c r="P385" s="22">
        <f t="shared" ref="P385:P387" si="191">L385/H385*100</f>
        <v>6.5976573836520664</v>
      </c>
      <c r="Q385" s="22"/>
    </row>
    <row r="386" spans="1:17" s="20" customFormat="1" ht="12">
      <c r="A386" s="64"/>
      <c r="B386" s="64"/>
      <c r="C386" s="64"/>
      <c r="D386" s="9"/>
      <c r="E386" s="33" t="s">
        <v>657</v>
      </c>
      <c r="F386" s="21">
        <v>1</v>
      </c>
      <c r="G386" s="22"/>
      <c r="H386" s="22">
        <v>1</v>
      </c>
      <c r="I386" s="23"/>
      <c r="J386" s="21">
        <v>0</v>
      </c>
      <c r="K386" s="22"/>
      <c r="L386" s="22">
        <v>0</v>
      </c>
      <c r="M386" s="23"/>
      <c r="N386" s="105">
        <f t="shared" si="185"/>
        <v>0</v>
      </c>
      <c r="O386" s="22"/>
      <c r="P386" s="22">
        <f t="shared" si="191"/>
        <v>0</v>
      </c>
      <c r="Q386" s="22"/>
    </row>
    <row r="387" spans="1:17" s="20" customFormat="1" ht="12">
      <c r="A387" s="64"/>
      <c r="B387" s="64"/>
      <c r="C387" s="64"/>
      <c r="D387" s="9"/>
      <c r="E387" s="33" t="s">
        <v>412</v>
      </c>
      <c r="F387" s="21">
        <f>G387+H387+I387</f>
        <v>3913.8479299999999</v>
      </c>
      <c r="G387" s="22">
        <v>3825</v>
      </c>
      <c r="H387" s="22">
        <v>79</v>
      </c>
      <c r="I387" s="23">
        <v>9.8479299999999999</v>
      </c>
      <c r="J387" s="21">
        <f>K387+L387+M387</f>
        <v>3912.9068400000001</v>
      </c>
      <c r="K387" s="22">
        <v>3825</v>
      </c>
      <c r="L387" s="22">
        <v>78.061269999999993</v>
      </c>
      <c r="M387" s="23">
        <v>9.8455700000000004</v>
      </c>
      <c r="N387" s="105">
        <f t="shared" si="185"/>
        <v>99.975954865471749</v>
      </c>
      <c r="O387" s="22">
        <f t="shared" ref="O387" si="192">K387/G387*100</f>
        <v>100</v>
      </c>
      <c r="P387" s="22">
        <f t="shared" si="191"/>
        <v>98.811734177215186</v>
      </c>
      <c r="Q387" s="22">
        <f t="shared" ref="Q387:Q394" si="193">M387/I387*100</f>
        <v>99.976035572957983</v>
      </c>
    </row>
    <row r="388" spans="1:17" s="2" customFormat="1" ht="12">
      <c r="A388" s="64"/>
      <c r="B388" s="64"/>
      <c r="C388" s="64"/>
      <c r="D388" s="48"/>
      <c r="E388" s="33" t="s">
        <v>200</v>
      </c>
      <c r="F388" s="21">
        <v>1110.0999999999999</v>
      </c>
      <c r="G388" s="22"/>
      <c r="H388" s="22"/>
      <c r="I388" s="23">
        <v>1110.0999999999999</v>
      </c>
      <c r="J388" s="21">
        <v>1015.12164</v>
      </c>
      <c r="K388" s="22"/>
      <c r="L388" s="22"/>
      <c r="M388" s="23">
        <v>1015.12164</v>
      </c>
      <c r="N388" s="105">
        <f t="shared" si="185"/>
        <v>91.444161787226378</v>
      </c>
      <c r="O388" s="22"/>
      <c r="P388" s="22"/>
      <c r="Q388" s="22">
        <f t="shared" si="193"/>
        <v>91.444161787226378</v>
      </c>
    </row>
    <row r="389" spans="1:17" s="2" customFormat="1" ht="12">
      <c r="A389" s="64"/>
      <c r="B389" s="64"/>
      <c r="C389" s="64"/>
      <c r="D389" s="48"/>
      <c r="E389" s="33" t="s">
        <v>658</v>
      </c>
      <c r="F389" s="21">
        <v>0.5</v>
      </c>
      <c r="G389" s="22"/>
      <c r="H389" s="22"/>
      <c r="I389" s="23">
        <v>0.5</v>
      </c>
      <c r="J389" s="21">
        <v>0.5</v>
      </c>
      <c r="K389" s="22"/>
      <c r="L389" s="22"/>
      <c r="M389" s="23">
        <v>0.5</v>
      </c>
      <c r="N389" s="105">
        <f t="shared" si="185"/>
        <v>100</v>
      </c>
      <c r="O389" s="22"/>
      <c r="P389" s="22"/>
      <c r="Q389" s="22">
        <f t="shared" si="193"/>
        <v>100</v>
      </c>
    </row>
    <row r="390" spans="1:17" s="20" customFormat="1" ht="12">
      <c r="A390" s="64"/>
      <c r="B390" s="64"/>
      <c r="C390" s="64"/>
      <c r="D390" s="9"/>
      <c r="E390" s="33" t="s">
        <v>202</v>
      </c>
      <c r="F390" s="21">
        <v>13965.4</v>
      </c>
      <c r="G390" s="22"/>
      <c r="H390" s="22"/>
      <c r="I390" s="23">
        <v>13965.4</v>
      </c>
      <c r="J390" s="21">
        <v>11893.16048</v>
      </c>
      <c r="K390" s="22"/>
      <c r="L390" s="22"/>
      <c r="M390" s="23">
        <v>11893.16048</v>
      </c>
      <c r="N390" s="105">
        <f t="shared" si="185"/>
        <v>85.161617139501928</v>
      </c>
      <c r="O390" s="22"/>
      <c r="P390" s="22"/>
      <c r="Q390" s="22">
        <f t="shared" si="193"/>
        <v>85.161617139501928</v>
      </c>
    </row>
    <row r="391" spans="1:17" s="20" customFormat="1" ht="12">
      <c r="A391" s="64"/>
      <c r="B391" s="64"/>
      <c r="C391" s="64"/>
      <c r="D391" s="9"/>
      <c r="E391" s="33" t="s">
        <v>203</v>
      </c>
      <c r="F391" s="21">
        <v>279</v>
      </c>
      <c r="G391" s="22"/>
      <c r="H391" s="22"/>
      <c r="I391" s="23">
        <v>279</v>
      </c>
      <c r="J391" s="21">
        <v>135.54813999999999</v>
      </c>
      <c r="K391" s="22"/>
      <c r="L391" s="22"/>
      <c r="M391" s="23">
        <v>135.54813999999999</v>
      </c>
      <c r="N391" s="105">
        <f t="shared" si="185"/>
        <v>48.583562724014335</v>
      </c>
      <c r="O391" s="22"/>
      <c r="P391" s="22"/>
      <c r="Q391" s="22">
        <f t="shared" si="193"/>
        <v>48.583562724014335</v>
      </c>
    </row>
    <row r="392" spans="1:17" s="20" customFormat="1" ht="12">
      <c r="A392" s="64"/>
      <c r="B392" s="64"/>
      <c r="C392" s="64"/>
      <c r="D392" s="9"/>
      <c r="E392" s="33" t="s">
        <v>204</v>
      </c>
      <c r="F392" s="21">
        <v>30568.261999999999</v>
      </c>
      <c r="G392" s="22"/>
      <c r="H392" s="22"/>
      <c r="I392" s="23">
        <v>30568.261999999999</v>
      </c>
      <c r="J392" s="21">
        <v>24991.596750000001</v>
      </c>
      <c r="K392" s="22"/>
      <c r="L392" s="22"/>
      <c r="M392" s="23">
        <v>24991.596750000001</v>
      </c>
      <c r="N392" s="105">
        <f t="shared" si="185"/>
        <v>81.756681979498865</v>
      </c>
      <c r="O392" s="22"/>
      <c r="P392" s="22"/>
      <c r="Q392" s="22">
        <f t="shared" si="193"/>
        <v>81.756681979498865</v>
      </c>
    </row>
    <row r="393" spans="1:17" s="20" customFormat="1" ht="12">
      <c r="A393" s="64"/>
      <c r="B393" s="64"/>
      <c r="C393" s="64"/>
      <c r="D393" s="9"/>
      <c r="E393" s="33" t="s">
        <v>205</v>
      </c>
      <c r="F393" s="21">
        <v>6624.5479999999998</v>
      </c>
      <c r="G393" s="22"/>
      <c r="H393" s="22"/>
      <c r="I393" s="23">
        <v>6624.5479999999998</v>
      </c>
      <c r="J393" s="21">
        <v>4786.6471600000004</v>
      </c>
      <c r="K393" s="22"/>
      <c r="L393" s="22"/>
      <c r="M393" s="23">
        <v>4786.6471600000004</v>
      </c>
      <c r="N393" s="105">
        <f t="shared" si="185"/>
        <v>72.256207668810006</v>
      </c>
      <c r="O393" s="22"/>
      <c r="P393" s="22"/>
      <c r="Q393" s="22">
        <f t="shared" si="193"/>
        <v>72.256207668810006</v>
      </c>
    </row>
    <row r="394" spans="1:17" s="20" customFormat="1" ht="12">
      <c r="A394" s="64"/>
      <c r="B394" s="64"/>
      <c r="C394" s="64"/>
      <c r="D394" s="9"/>
      <c r="E394" s="33" t="s">
        <v>206</v>
      </c>
      <c r="F394" s="21">
        <v>4024.5</v>
      </c>
      <c r="G394" s="22"/>
      <c r="H394" s="22"/>
      <c r="I394" s="23">
        <v>4024.5</v>
      </c>
      <c r="J394" s="21">
        <v>3987.1489999999999</v>
      </c>
      <c r="K394" s="22"/>
      <c r="L394" s="22"/>
      <c r="M394" s="23">
        <v>3987.1489999999999</v>
      </c>
      <c r="N394" s="105">
        <f t="shared" si="185"/>
        <v>99.071909553981868</v>
      </c>
      <c r="O394" s="22"/>
      <c r="P394" s="22"/>
      <c r="Q394" s="22">
        <f t="shared" si="193"/>
        <v>99.071909553981868</v>
      </c>
    </row>
    <row r="395" spans="1:17" s="20" customFormat="1" ht="12">
      <c r="A395" s="64"/>
      <c r="B395" s="64"/>
      <c r="C395" s="64"/>
      <c r="D395" s="9"/>
      <c r="E395" s="33" t="s">
        <v>659</v>
      </c>
      <c r="F395" s="21">
        <v>370</v>
      </c>
      <c r="G395" s="22"/>
      <c r="H395" s="22">
        <v>370</v>
      </c>
      <c r="I395" s="23"/>
      <c r="J395" s="21">
        <v>0</v>
      </c>
      <c r="K395" s="22"/>
      <c r="L395" s="22">
        <v>0</v>
      </c>
      <c r="M395" s="23"/>
      <c r="N395" s="105">
        <f t="shared" si="185"/>
        <v>0</v>
      </c>
      <c r="O395" s="22"/>
      <c r="P395" s="22">
        <f t="shared" ref="P395:P396" si="194">L395/H395*100</f>
        <v>0</v>
      </c>
      <c r="Q395" s="22"/>
    </row>
    <row r="396" spans="1:17" s="20" customFormat="1" ht="12">
      <c r="A396" s="64"/>
      <c r="B396" s="64"/>
      <c r="C396" s="64"/>
      <c r="D396" s="9"/>
      <c r="E396" s="33" t="s">
        <v>660</v>
      </c>
      <c r="F396" s="21">
        <v>997.2</v>
      </c>
      <c r="G396" s="22"/>
      <c r="H396" s="22">
        <v>997.2</v>
      </c>
      <c r="I396" s="23"/>
      <c r="J396" s="21">
        <v>0</v>
      </c>
      <c r="K396" s="22"/>
      <c r="L396" s="22">
        <v>0</v>
      </c>
      <c r="M396" s="23"/>
      <c r="N396" s="105">
        <f t="shared" si="185"/>
        <v>0</v>
      </c>
      <c r="O396" s="22"/>
      <c r="P396" s="22">
        <f t="shared" si="194"/>
        <v>0</v>
      </c>
      <c r="Q396" s="22"/>
    </row>
    <row r="397" spans="1:17" s="2" customFormat="1" ht="15.75" customHeight="1">
      <c r="A397" s="64"/>
      <c r="B397" s="64"/>
      <c r="C397" s="64"/>
      <c r="D397" s="48"/>
      <c r="E397" s="33" t="s">
        <v>208</v>
      </c>
      <c r="F397" s="21">
        <v>810.00319999999999</v>
      </c>
      <c r="G397" s="22"/>
      <c r="H397" s="22"/>
      <c r="I397" s="23">
        <v>810.00319999999999</v>
      </c>
      <c r="J397" s="21">
        <v>584.62120000000004</v>
      </c>
      <c r="K397" s="22"/>
      <c r="L397" s="22"/>
      <c r="M397" s="23">
        <v>584.62120000000004</v>
      </c>
      <c r="N397" s="105">
        <f t="shared" si="185"/>
        <v>72.175171653642849</v>
      </c>
      <c r="O397" s="22"/>
      <c r="P397" s="22"/>
      <c r="Q397" s="22">
        <f t="shared" ref="Q397" si="195">M397/I397*100</f>
        <v>72.175171653642849</v>
      </c>
    </row>
    <row r="398" spans="1:17" s="2" customFormat="1" ht="12">
      <c r="A398" s="64"/>
      <c r="B398" s="64"/>
      <c r="C398" s="64"/>
      <c r="D398" s="48"/>
      <c r="E398" s="33" t="s">
        <v>661</v>
      </c>
      <c r="F398" s="21">
        <v>389.51499999999999</v>
      </c>
      <c r="G398" s="22"/>
      <c r="H398" s="22">
        <v>389.51499999999999</v>
      </c>
      <c r="I398" s="23"/>
      <c r="J398" s="21">
        <v>389.51499999999999</v>
      </c>
      <c r="K398" s="22"/>
      <c r="L398" s="22">
        <v>389.51499999999999</v>
      </c>
      <c r="M398" s="23"/>
      <c r="N398" s="105">
        <f t="shared" si="185"/>
        <v>100</v>
      </c>
      <c r="O398" s="22"/>
      <c r="P398" s="22">
        <f t="shared" ref="P398" si="196">L398/H398*100</f>
        <v>100</v>
      </c>
      <c r="Q398" s="22"/>
    </row>
    <row r="399" spans="1:17" s="2" customFormat="1" ht="13.5" customHeight="1">
      <c r="A399" s="64"/>
      <c r="B399" s="64"/>
      <c r="C399" s="64"/>
      <c r="D399" s="48"/>
      <c r="E399" s="33" t="s">
        <v>207</v>
      </c>
      <c r="F399" s="21">
        <v>170</v>
      </c>
      <c r="G399" s="22"/>
      <c r="H399" s="22"/>
      <c r="I399" s="23">
        <v>170</v>
      </c>
      <c r="J399" s="21">
        <v>0.6</v>
      </c>
      <c r="K399" s="22"/>
      <c r="L399" s="22"/>
      <c r="M399" s="23">
        <v>0.6</v>
      </c>
      <c r="N399" s="105">
        <f t="shared" si="185"/>
        <v>0.3529411764705882</v>
      </c>
      <c r="O399" s="22"/>
      <c r="P399" s="22"/>
      <c r="Q399" s="22">
        <f t="shared" ref="Q399" si="197">M399/I399*100</f>
        <v>0.3529411764705882</v>
      </c>
    </row>
    <row r="400" spans="1:17" s="2" customFormat="1" ht="16.5" customHeight="1">
      <c r="A400" s="64"/>
      <c r="B400" s="64"/>
      <c r="C400" s="64"/>
      <c r="D400" s="48"/>
      <c r="E400" s="33" t="s">
        <v>551</v>
      </c>
      <c r="F400" s="21">
        <v>100</v>
      </c>
      <c r="G400" s="22"/>
      <c r="H400" s="22">
        <v>100</v>
      </c>
      <c r="I400" s="23"/>
      <c r="J400" s="21">
        <v>100</v>
      </c>
      <c r="K400" s="22"/>
      <c r="L400" s="22">
        <v>100</v>
      </c>
      <c r="M400" s="23"/>
      <c r="N400" s="105">
        <f t="shared" si="185"/>
        <v>100</v>
      </c>
      <c r="O400" s="22"/>
      <c r="P400" s="22">
        <f t="shared" ref="P400" si="198">L400/H400*100</f>
        <v>100</v>
      </c>
      <c r="Q400" s="22"/>
    </row>
    <row r="401" spans="1:17" s="5" customFormat="1" ht="39.75" customHeight="1">
      <c r="A401" s="64"/>
      <c r="B401" s="64"/>
      <c r="C401" s="64"/>
      <c r="D401" s="44" t="s">
        <v>212</v>
      </c>
      <c r="E401" s="33"/>
      <c r="F401" s="21">
        <f>G401+H401+I401</f>
        <v>2241.6337400000002</v>
      </c>
      <c r="G401" s="22">
        <v>1869.9038800000001</v>
      </c>
      <c r="H401" s="22">
        <v>330.09611999999998</v>
      </c>
      <c r="I401" s="23">
        <v>41.633740000000003</v>
      </c>
      <c r="J401" s="21">
        <f>K401+L401+M401</f>
        <v>2241.6337400000002</v>
      </c>
      <c r="K401" s="22">
        <v>1869.9038800000001</v>
      </c>
      <c r="L401" s="22">
        <v>330.09611999999998</v>
      </c>
      <c r="M401" s="23">
        <v>41.633740000000003</v>
      </c>
      <c r="N401" s="105">
        <f t="shared" ref="N401" si="199">J401/F401*100</f>
        <v>100</v>
      </c>
      <c r="O401" s="22">
        <f t="shared" ref="O401" si="200">K401/G401*100</f>
        <v>100</v>
      </c>
      <c r="P401" s="22">
        <f t="shared" ref="P401" si="201">L401/H401*100</f>
        <v>100</v>
      </c>
      <c r="Q401" s="22">
        <f t="shared" ref="Q401" si="202">M401/I401*100</f>
        <v>100</v>
      </c>
    </row>
    <row r="402" spans="1:17" s="20" customFormat="1" ht="12">
      <c r="A402" s="64"/>
      <c r="B402" s="64"/>
      <c r="C402" s="64"/>
      <c r="D402" s="9"/>
      <c r="E402" s="33" t="s">
        <v>201</v>
      </c>
      <c r="F402" s="21">
        <f>G402+H402+I402</f>
        <v>2241.6337400000002</v>
      </c>
      <c r="G402" s="22">
        <v>1869.9038800000001</v>
      </c>
      <c r="H402" s="22">
        <v>330.09611999999998</v>
      </c>
      <c r="I402" s="23">
        <v>41.633740000000003</v>
      </c>
      <c r="J402" s="21">
        <f>K402+L402+M402</f>
        <v>2241.6337400000002</v>
      </c>
      <c r="K402" s="22">
        <v>1869.9038800000001</v>
      </c>
      <c r="L402" s="22">
        <v>330.09611999999998</v>
      </c>
      <c r="M402" s="23">
        <v>41.633740000000003</v>
      </c>
      <c r="N402" s="105">
        <f t="shared" ref="N402:P411" si="203">J402/F402*100</f>
        <v>100</v>
      </c>
      <c r="O402" s="22">
        <f t="shared" si="203"/>
        <v>100</v>
      </c>
      <c r="P402" s="22">
        <f t="shared" si="203"/>
        <v>100</v>
      </c>
      <c r="Q402" s="22">
        <f t="shared" si="186"/>
        <v>100</v>
      </c>
    </row>
    <row r="403" spans="1:17" s="5" customFormat="1" ht="34.5" customHeight="1">
      <c r="A403" s="52" t="s">
        <v>541</v>
      </c>
      <c r="B403" s="52" t="s">
        <v>402</v>
      </c>
      <c r="C403" s="52" t="s">
        <v>136</v>
      </c>
      <c r="D403" s="44" t="s">
        <v>15</v>
      </c>
      <c r="E403" s="33"/>
      <c r="F403" s="21">
        <f>F404</f>
        <v>17039.338</v>
      </c>
      <c r="G403" s="22"/>
      <c r="H403" s="22">
        <f>H404</f>
        <v>3193.8</v>
      </c>
      <c r="I403" s="23">
        <f>I404</f>
        <v>13845.538</v>
      </c>
      <c r="J403" s="21">
        <f>J404</f>
        <v>12102.352770000001</v>
      </c>
      <c r="K403" s="22"/>
      <c r="L403" s="22">
        <f>L404</f>
        <v>461.07442999999995</v>
      </c>
      <c r="M403" s="23">
        <f>M404</f>
        <v>11641.278340000001</v>
      </c>
      <c r="N403" s="105">
        <f t="shared" si="203"/>
        <v>71.025956348773661</v>
      </c>
      <c r="O403" s="22"/>
      <c r="P403" s="22">
        <f t="shared" si="203"/>
        <v>14.436546746821966</v>
      </c>
      <c r="Q403" s="22">
        <f t="shared" si="186"/>
        <v>84.079638797712306</v>
      </c>
    </row>
    <row r="404" spans="1:17" s="5" customFormat="1" ht="51" customHeight="1">
      <c r="A404" s="52"/>
      <c r="B404" s="52"/>
      <c r="C404" s="52"/>
      <c r="D404" s="44" t="s">
        <v>193</v>
      </c>
      <c r="E404" s="33"/>
      <c r="F404" s="21">
        <f>F405+F406+F407+F408+F409+F410+F411</f>
        <v>17039.338</v>
      </c>
      <c r="G404" s="22"/>
      <c r="H404" s="22">
        <f>H405+H406+H407+H408+H409+H410+H411</f>
        <v>3193.8</v>
      </c>
      <c r="I404" s="23">
        <f>I405+I406+I407+I408+I409+I410+I411</f>
        <v>13845.538</v>
      </c>
      <c r="J404" s="21">
        <f>J405+J406+J407+J408+J409+J410+J411</f>
        <v>12102.352770000001</v>
      </c>
      <c r="K404" s="22"/>
      <c r="L404" s="22">
        <f>L405+L406+L407+L408+L409+L410+L411</f>
        <v>461.07442999999995</v>
      </c>
      <c r="M404" s="23">
        <f>M405+M406+M407+M408+M409+M410+M411</f>
        <v>11641.278340000001</v>
      </c>
      <c r="N404" s="105">
        <f t="shared" si="203"/>
        <v>71.025956348773661</v>
      </c>
      <c r="O404" s="22"/>
      <c r="P404" s="22">
        <f t="shared" si="203"/>
        <v>14.436546746821966</v>
      </c>
      <c r="Q404" s="22">
        <f t="shared" si="186"/>
        <v>84.079638797712306</v>
      </c>
    </row>
    <row r="405" spans="1:17" s="20" customFormat="1" ht="12">
      <c r="A405" s="52"/>
      <c r="B405" s="52"/>
      <c r="C405" s="52"/>
      <c r="D405" s="9"/>
      <c r="E405" s="33" t="s">
        <v>194</v>
      </c>
      <c r="F405" s="21">
        <v>12555.6</v>
      </c>
      <c r="G405" s="22"/>
      <c r="H405" s="22"/>
      <c r="I405" s="23">
        <v>12555.6</v>
      </c>
      <c r="J405" s="21">
        <v>10731.455620000001</v>
      </c>
      <c r="K405" s="22"/>
      <c r="L405" s="22"/>
      <c r="M405" s="23">
        <v>10731.455620000001</v>
      </c>
      <c r="N405" s="105">
        <f t="shared" si="203"/>
        <v>85.471467870910189</v>
      </c>
      <c r="O405" s="22"/>
      <c r="P405" s="22"/>
      <c r="Q405" s="22">
        <f t="shared" ref="Q405:Q407" si="204">M405/I405*100</f>
        <v>85.471467870910189</v>
      </c>
    </row>
    <row r="406" spans="1:17" s="20" customFormat="1" ht="12">
      <c r="A406" s="52"/>
      <c r="B406" s="52"/>
      <c r="C406" s="52"/>
      <c r="D406" s="9"/>
      <c r="E406" s="33" t="s">
        <v>195</v>
      </c>
      <c r="F406" s="21">
        <v>1282.6379999999999</v>
      </c>
      <c r="G406" s="22"/>
      <c r="H406" s="22"/>
      <c r="I406" s="23">
        <v>1282.6379999999999</v>
      </c>
      <c r="J406" s="21">
        <v>903.08972000000006</v>
      </c>
      <c r="K406" s="22"/>
      <c r="L406" s="22"/>
      <c r="M406" s="23">
        <v>903.08972000000006</v>
      </c>
      <c r="N406" s="105">
        <f t="shared" si="203"/>
        <v>70.408776287619744</v>
      </c>
      <c r="O406" s="22"/>
      <c r="P406" s="22"/>
      <c r="Q406" s="22">
        <f t="shared" si="204"/>
        <v>70.408776287619744</v>
      </c>
    </row>
    <row r="407" spans="1:17" s="20" customFormat="1" ht="12">
      <c r="A407" s="52"/>
      <c r="B407" s="52"/>
      <c r="C407" s="52"/>
      <c r="D407" s="9"/>
      <c r="E407" s="33" t="s">
        <v>196</v>
      </c>
      <c r="F407" s="21">
        <v>7.3</v>
      </c>
      <c r="G407" s="22"/>
      <c r="H407" s="22"/>
      <c r="I407" s="23">
        <v>7.3</v>
      </c>
      <c r="J407" s="21">
        <v>6.7329999999999997</v>
      </c>
      <c r="K407" s="22"/>
      <c r="L407" s="22"/>
      <c r="M407" s="23">
        <v>6.7329999999999997</v>
      </c>
      <c r="N407" s="105">
        <f t="shared" si="203"/>
        <v>92.232876712328761</v>
      </c>
      <c r="O407" s="22"/>
      <c r="P407" s="22"/>
      <c r="Q407" s="22">
        <f t="shared" si="204"/>
        <v>92.232876712328761</v>
      </c>
    </row>
    <row r="408" spans="1:17" s="20" customFormat="1" ht="12">
      <c r="A408" s="52"/>
      <c r="B408" s="52"/>
      <c r="C408" s="52"/>
      <c r="D408" s="9"/>
      <c r="E408" s="33" t="s">
        <v>652</v>
      </c>
      <c r="F408" s="21">
        <v>130</v>
      </c>
      <c r="G408" s="22"/>
      <c r="H408" s="22">
        <v>130</v>
      </c>
      <c r="I408" s="23"/>
      <c r="J408" s="21">
        <v>130</v>
      </c>
      <c r="K408" s="22"/>
      <c r="L408" s="22">
        <v>130</v>
      </c>
      <c r="M408" s="23"/>
      <c r="N408" s="105">
        <f t="shared" si="203"/>
        <v>100</v>
      </c>
      <c r="O408" s="22"/>
      <c r="P408" s="22">
        <f t="shared" ref="P408:P411" si="205">L408/H408*100</f>
        <v>100</v>
      </c>
      <c r="Q408" s="22"/>
    </row>
    <row r="409" spans="1:17" s="20" customFormat="1" ht="12">
      <c r="A409" s="52"/>
      <c r="B409" s="52"/>
      <c r="C409" s="52"/>
      <c r="D409" s="9"/>
      <c r="E409" s="33" t="s">
        <v>653</v>
      </c>
      <c r="F409" s="21">
        <v>3000</v>
      </c>
      <c r="G409" s="22"/>
      <c r="H409" s="22">
        <v>3000</v>
      </c>
      <c r="I409" s="23"/>
      <c r="J409" s="21">
        <v>324.01299999999998</v>
      </c>
      <c r="K409" s="22"/>
      <c r="L409" s="22">
        <v>324.01299999999998</v>
      </c>
      <c r="M409" s="23"/>
      <c r="N409" s="105">
        <f t="shared" si="203"/>
        <v>10.800433333333332</v>
      </c>
      <c r="O409" s="22"/>
      <c r="P409" s="22">
        <f t="shared" si="205"/>
        <v>10.800433333333332</v>
      </c>
      <c r="Q409" s="22"/>
    </row>
    <row r="410" spans="1:17" s="20" customFormat="1" ht="12">
      <c r="A410" s="52"/>
      <c r="B410" s="52"/>
      <c r="C410" s="52"/>
      <c r="D410" s="9"/>
      <c r="E410" s="33" t="s">
        <v>654</v>
      </c>
      <c r="F410" s="21">
        <v>63</v>
      </c>
      <c r="G410" s="22"/>
      <c r="H410" s="22">
        <v>63</v>
      </c>
      <c r="I410" s="23"/>
      <c r="J410" s="21">
        <v>7.0614299999999997</v>
      </c>
      <c r="K410" s="22"/>
      <c r="L410" s="22">
        <v>7.0614299999999997</v>
      </c>
      <c r="M410" s="23"/>
      <c r="N410" s="105">
        <f t="shared" si="203"/>
        <v>11.208619047619047</v>
      </c>
      <c r="O410" s="22"/>
      <c r="P410" s="22">
        <f t="shared" si="205"/>
        <v>11.208619047619047</v>
      </c>
      <c r="Q410" s="22"/>
    </row>
    <row r="411" spans="1:17" s="20" customFormat="1" ht="12">
      <c r="A411" s="52"/>
      <c r="B411" s="52"/>
      <c r="C411" s="52"/>
      <c r="D411" s="9"/>
      <c r="E411" s="33" t="s">
        <v>655</v>
      </c>
      <c r="F411" s="21">
        <v>0.8</v>
      </c>
      <c r="G411" s="22"/>
      <c r="H411" s="22">
        <v>0.8</v>
      </c>
      <c r="I411" s="23"/>
      <c r="J411" s="21">
        <v>0</v>
      </c>
      <c r="K411" s="22"/>
      <c r="L411" s="22">
        <v>0</v>
      </c>
      <c r="M411" s="23"/>
      <c r="N411" s="105">
        <f t="shared" si="203"/>
        <v>0</v>
      </c>
      <c r="O411" s="22"/>
      <c r="P411" s="22">
        <f t="shared" si="205"/>
        <v>0</v>
      </c>
      <c r="Q411" s="22"/>
    </row>
    <row r="412" spans="1:17" s="20" customFormat="1" ht="33" customHeight="1">
      <c r="A412" s="49" t="s">
        <v>18</v>
      </c>
      <c r="B412" s="49" t="s">
        <v>137</v>
      </c>
      <c r="C412" s="49" t="s">
        <v>651</v>
      </c>
      <c r="D412" s="46" t="s">
        <v>15</v>
      </c>
      <c r="E412" s="33"/>
      <c r="F412" s="21">
        <f>F413</f>
        <v>17039.338</v>
      </c>
      <c r="G412" s="22"/>
      <c r="H412" s="22">
        <f>H413</f>
        <v>3193.8</v>
      </c>
      <c r="I412" s="23">
        <f>I413</f>
        <v>13845.538</v>
      </c>
      <c r="J412" s="21">
        <f>J413</f>
        <v>12102.352770000001</v>
      </c>
      <c r="K412" s="22"/>
      <c r="L412" s="22">
        <f>L413</f>
        <v>461.07442999999995</v>
      </c>
      <c r="M412" s="23">
        <f>M413</f>
        <v>11641.278340000001</v>
      </c>
      <c r="N412" s="105">
        <f t="shared" ref="N412:N413" si="206">J412/F412*100</f>
        <v>71.025956348773661</v>
      </c>
      <c r="O412" s="22"/>
      <c r="P412" s="22">
        <f t="shared" ref="P412:P413" si="207">L412/H412*100</f>
        <v>14.436546746821966</v>
      </c>
      <c r="Q412" s="22">
        <f t="shared" ref="Q412:Q413" si="208">M412/I412*100</f>
        <v>84.079638797712306</v>
      </c>
    </row>
    <row r="413" spans="1:17" s="20" customFormat="1" ht="49.5" customHeight="1">
      <c r="A413" s="49"/>
      <c r="B413" s="49"/>
      <c r="C413" s="49"/>
      <c r="D413" s="44" t="s">
        <v>193</v>
      </c>
      <c r="E413" s="33"/>
      <c r="F413" s="21">
        <f>F414+F415+F416+F417+F418+F419+F420</f>
        <v>17039.338</v>
      </c>
      <c r="G413" s="22"/>
      <c r="H413" s="22">
        <f>H414+H415+H416+H417+H418+H419+H420</f>
        <v>3193.8</v>
      </c>
      <c r="I413" s="23">
        <f>I414+I415+I416+I417+I418+I419+I420</f>
        <v>13845.538</v>
      </c>
      <c r="J413" s="21">
        <f>J414+J415+J416+J417+J418+J419+J420</f>
        <v>12102.352770000001</v>
      </c>
      <c r="K413" s="22"/>
      <c r="L413" s="22">
        <f>L414+L415+L416+L417+L418+L419+L420</f>
        <v>461.07442999999995</v>
      </c>
      <c r="M413" s="23">
        <f>M414+M415+M416+M417+M418+M419+M420</f>
        <v>11641.278340000001</v>
      </c>
      <c r="N413" s="105">
        <f t="shared" si="206"/>
        <v>71.025956348773661</v>
      </c>
      <c r="O413" s="22"/>
      <c r="P413" s="22">
        <f t="shared" si="207"/>
        <v>14.436546746821966</v>
      </c>
      <c r="Q413" s="22">
        <f t="shared" si="208"/>
        <v>84.079638797712306</v>
      </c>
    </row>
    <row r="414" spans="1:17" s="20" customFormat="1" ht="12">
      <c r="A414" s="49"/>
      <c r="B414" s="49"/>
      <c r="C414" s="49"/>
      <c r="D414" s="9"/>
      <c r="E414" s="33" t="s">
        <v>194</v>
      </c>
      <c r="F414" s="21">
        <v>12555.6</v>
      </c>
      <c r="G414" s="22"/>
      <c r="H414" s="22"/>
      <c r="I414" s="23">
        <v>12555.6</v>
      </c>
      <c r="J414" s="21">
        <v>10731.455620000001</v>
      </c>
      <c r="K414" s="22"/>
      <c r="L414" s="22"/>
      <c r="M414" s="23">
        <v>10731.455620000001</v>
      </c>
      <c r="N414" s="105">
        <f t="shared" ref="N414:Q491" si="209">J414/F414*100</f>
        <v>85.471467870910189</v>
      </c>
      <c r="O414" s="22"/>
      <c r="P414" s="22"/>
      <c r="Q414" s="22">
        <f t="shared" si="186"/>
        <v>85.471467870910189</v>
      </c>
    </row>
    <row r="415" spans="1:17" s="20" customFormat="1" ht="12">
      <c r="A415" s="49"/>
      <c r="B415" s="49"/>
      <c r="C415" s="49"/>
      <c r="D415" s="9"/>
      <c r="E415" s="33" t="s">
        <v>195</v>
      </c>
      <c r="F415" s="21">
        <v>1282.6379999999999</v>
      </c>
      <c r="G415" s="22"/>
      <c r="H415" s="22"/>
      <c r="I415" s="23">
        <v>1282.6379999999999</v>
      </c>
      <c r="J415" s="21">
        <v>903.08972000000006</v>
      </c>
      <c r="K415" s="22"/>
      <c r="L415" s="22"/>
      <c r="M415" s="23">
        <v>903.08972000000006</v>
      </c>
      <c r="N415" s="105">
        <f t="shared" ref="N415" si="210">J415/F415*100</f>
        <v>70.408776287619744</v>
      </c>
      <c r="O415" s="22"/>
      <c r="P415" s="22"/>
      <c r="Q415" s="22">
        <f t="shared" ref="Q415" si="211">M415/I415*100</f>
        <v>70.408776287619744</v>
      </c>
    </row>
    <row r="416" spans="1:17" s="20" customFormat="1" ht="12">
      <c r="A416" s="49"/>
      <c r="B416" s="49"/>
      <c r="C416" s="49"/>
      <c r="D416" s="9"/>
      <c r="E416" s="33" t="s">
        <v>196</v>
      </c>
      <c r="F416" s="21">
        <v>7.3</v>
      </c>
      <c r="G416" s="22"/>
      <c r="H416" s="22"/>
      <c r="I416" s="23">
        <v>7.3</v>
      </c>
      <c r="J416" s="21">
        <v>6.7329999999999997</v>
      </c>
      <c r="K416" s="22"/>
      <c r="L416" s="22"/>
      <c r="M416" s="23">
        <v>6.7329999999999997</v>
      </c>
      <c r="N416" s="105">
        <f t="shared" si="209"/>
        <v>92.232876712328761</v>
      </c>
      <c r="O416" s="22"/>
      <c r="P416" s="22"/>
      <c r="Q416" s="22">
        <f t="shared" si="186"/>
        <v>92.232876712328761</v>
      </c>
    </row>
    <row r="417" spans="1:17" s="20" customFormat="1" ht="12">
      <c r="A417" s="49"/>
      <c r="B417" s="49"/>
      <c r="C417" s="49"/>
      <c r="D417" s="9"/>
      <c r="E417" s="33" t="s">
        <v>652</v>
      </c>
      <c r="F417" s="21">
        <v>130</v>
      </c>
      <c r="G417" s="22"/>
      <c r="H417" s="22">
        <v>130</v>
      </c>
      <c r="I417" s="23"/>
      <c r="J417" s="21">
        <v>130</v>
      </c>
      <c r="K417" s="22"/>
      <c r="L417" s="22">
        <v>130</v>
      </c>
      <c r="M417" s="23"/>
      <c r="N417" s="105">
        <f t="shared" si="209"/>
        <v>100</v>
      </c>
      <c r="O417" s="22"/>
      <c r="P417" s="22">
        <f t="shared" si="209"/>
        <v>100</v>
      </c>
      <c r="Q417" s="22"/>
    </row>
    <row r="418" spans="1:17" s="20" customFormat="1" ht="12">
      <c r="A418" s="49"/>
      <c r="B418" s="49"/>
      <c r="C418" s="49"/>
      <c r="D418" s="9"/>
      <c r="E418" s="33" t="s">
        <v>653</v>
      </c>
      <c r="F418" s="21">
        <v>3000</v>
      </c>
      <c r="G418" s="22"/>
      <c r="H418" s="22">
        <v>3000</v>
      </c>
      <c r="I418" s="23"/>
      <c r="J418" s="21">
        <v>324.01299999999998</v>
      </c>
      <c r="K418" s="22"/>
      <c r="L418" s="22">
        <v>324.01299999999998</v>
      </c>
      <c r="M418" s="23"/>
      <c r="N418" s="105">
        <f t="shared" ref="N418:N420" si="212">J418/F418*100</f>
        <v>10.800433333333332</v>
      </c>
      <c r="O418" s="22"/>
      <c r="P418" s="22">
        <f t="shared" ref="P418:P421" si="213">L418/H418*100</f>
        <v>10.800433333333332</v>
      </c>
      <c r="Q418" s="22"/>
    </row>
    <row r="419" spans="1:17" s="20" customFormat="1" ht="12">
      <c r="A419" s="49"/>
      <c r="B419" s="49"/>
      <c r="C419" s="49"/>
      <c r="D419" s="9"/>
      <c r="E419" s="33" t="s">
        <v>654</v>
      </c>
      <c r="F419" s="21">
        <v>63</v>
      </c>
      <c r="G419" s="22"/>
      <c r="H419" s="22">
        <v>63</v>
      </c>
      <c r="I419" s="23"/>
      <c r="J419" s="21">
        <v>7.0614299999999997</v>
      </c>
      <c r="K419" s="22"/>
      <c r="L419" s="22">
        <v>7.0614299999999997</v>
      </c>
      <c r="M419" s="23"/>
      <c r="N419" s="105">
        <f t="shared" si="212"/>
        <v>11.208619047619047</v>
      </c>
      <c r="O419" s="22"/>
      <c r="P419" s="22">
        <f t="shared" si="213"/>
        <v>11.208619047619047</v>
      </c>
      <c r="Q419" s="22"/>
    </row>
    <row r="420" spans="1:17" s="20" customFormat="1" ht="12">
      <c r="A420" s="49"/>
      <c r="B420" s="49"/>
      <c r="C420" s="49"/>
      <c r="D420" s="9"/>
      <c r="E420" s="33" t="s">
        <v>655</v>
      </c>
      <c r="F420" s="21">
        <v>0.8</v>
      </c>
      <c r="G420" s="22"/>
      <c r="H420" s="22">
        <v>0.8</v>
      </c>
      <c r="I420" s="23"/>
      <c r="J420" s="21">
        <v>0</v>
      </c>
      <c r="K420" s="22"/>
      <c r="L420" s="22">
        <v>0</v>
      </c>
      <c r="M420" s="23"/>
      <c r="N420" s="105">
        <f t="shared" si="212"/>
        <v>0</v>
      </c>
      <c r="O420" s="22"/>
      <c r="P420" s="22">
        <f t="shared" si="213"/>
        <v>0</v>
      </c>
      <c r="Q420" s="22"/>
    </row>
    <row r="421" spans="1:17" s="20" customFormat="1" ht="33" customHeight="1">
      <c r="A421" s="49" t="s">
        <v>542</v>
      </c>
      <c r="B421" s="49" t="s">
        <v>140</v>
      </c>
      <c r="C421" s="49" t="s">
        <v>141</v>
      </c>
      <c r="D421" s="46" t="s">
        <v>15</v>
      </c>
      <c r="E421" s="33"/>
      <c r="F421" s="21">
        <f>F422</f>
        <v>26930.907579999999</v>
      </c>
      <c r="G421" s="22">
        <f t="shared" ref="G421:M421" si="214">G422</f>
        <v>3825</v>
      </c>
      <c r="H421" s="22">
        <f t="shared" si="214"/>
        <v>5080.25965</v>
      </c>
      <c r="I421" s="23">
        <f t="shared" si="214"/>
        <v>18025.647929999999</v>
      </c>
      <c r="J421" s="21">
        <f t="shared" si="214"/>
        <v>18843.125309999999</v>
      </c>
      <c r="K421" s="22">
        <f t="shared" si="214"/>
        <v>3825</v>
      </c>
      <c r="L421" s="22">
        <f t="shared" si="214"/>
        <v>407.96126999999996</v>
      </c>
      <c r="M421" s="23">
        <f t="shared" si="214"/>
        <v>14610.16404</v>
      </c>
      <c r="N421" s="105">
        <f t="shared" si="209"/>
        <v>69.968400634198019</v>
      </c>
      <c r="O421" s="22">
        <f t="shared" ref="O421" si="215">K421/G421*100</f>
        <v>100</v>
      </c>
      <c r="P421" s="22">
        <f t="shared" si="213"/>
        <v>8.0303232138932099</v>
      </c>
      <c r="Q421" s="22">
        <f t="shared" ref="Q421" si="216">M421/I421*100</f>
        <v>81.05208809545411</v>
      </c>
    </row>
    <row r="422" spans="1:17" s="20" customFormat="1" ht="49.5" customHeight="1">
      <c r="A422" s="49"/>
      <c r="B422" s="49"/>
      <c r="C422" s="49"/>
      <c r="D422" s="44" t="s">
        <v>193</v>
      </c>
      <c r="E422" s="33"/>
      <c r="F422" s="21">
        <f>F423+F424+F425+F426+F427+F428</f>
        <v>26930.907579999999</v>
      </c>
      <c r="G422" s="22">
        <f t="shared" ref="G422:M422" si="217">G423+G424+G425+G426+G427+G428</f>
        <v>3825</v>
      </c>
      <c r="H422" s="22">
        <f t="shared" si="217"/>
        <v>5080.25965</v>
      </c>
      <c r="I422" s="23">
        <f t="shared" si="217"/>
        <v>18025.647929999999</v>
      </c>
      <c r="J422" s="21">
        <f t="shared" si="217"/>
        <v>18843.125309999999</v>
      </c>
      <c r="K422" s="22">
        <f t="shared" si="217"/>
        <v>3825</v>
      </c>
      <c r="L422" s="22">
        <f t="shared" si="217"/>
        <v>407.96126999999996</v>
      </c>
      <c r="M422" s="23">
        <f t="shared" si="217"/>
        <v>14610.16404</v>
      </c>
      <c r="N422" s="105">
        <f t="shared" si="209"/>
        <v>69.968400634198019</v>
      </c>
      <c r="O422" s="22">
        <f t="shared" ref="O422" si="218">K422/G422*100</f>
        <v>100</v>
      </c>
      <c r="P422" s="22">
        <f t="shared" ref="P422" si="219">L422/H422*100</f>
        <v>8.0303232138932099</v>
      </c>
      <c r="Q422" s="22">
        <f t="shared" si="186"/>
        <v>81.05208809545411</v>
      </c>
    </row>
    <row r="423" spans="1:17" s="20" customFormat="1" ht="12">
      <c r="A423" s="49"/>
      <c r="B423" s="49"/>
      <c r="C423" s="49"/>
      <c r="D423" s="9"/>
      <c r="E423" s="33" t="s">
        <v>197</v>
      </c>
      <c r="F423" s="21">
        <v>16762.099999999999</v>
      </c>
      <c r="G423" s="22"/>
      <c r="H423" s="22"/>
      <c r="I423" s="23">
        <v>16762.099999999999</v>
      </c>
      <c r="J423" s="21">
        <v>13719.01498</v>
      </c>
      <c r="K423" s="22"/>
      <c r="L423" s="22"/>
      <c r="M423" s="23">
        <v>13719.01498</v>
      </c>
      <c r="N423" s="105">
        <f t="shared" si="209"/>
        <v>81.845442874102886</v>
      </c>
      <c r="O423" s="22"/>
      <c r="P423" s="22"/>
      <c r="Q423" s="22">
        <f t="shared" si="186"/>
        <v>81.845442874102886</v>
      </c>
    </row>
    <row r="424" spans="1:17" s="20" customFormat="1" ht="12">
      <c r="A424" s="49"/>
      <c r="B424" s="49"/>
      <c r="C424" s="49"/>
      <c r="D424" s="9"/>
      <c r="E424" s="33" t="s">
        <v>198</v>
      </c>
      <c r="F424" s="21">
        <v>1242.2</v>
      </c>
      <c r="G424" s="22"/>
      <c r="H424" s="22"/>
      <c r="I424" s="23">
        <v>1242.2</v>
      </c>
      <c r="J424" s="21">
        <v>870.42749000000003</v>
      </c>
      <c r="K424" s="22"/>
      <c r="L424" s="22"/>
      <c r="M424" s="23">
        <v>870.42749000000003</v>
      </c>
      <c r="N424" s="105">
        <f t="shared" si="209"/>
        <v>70.071445016905486</v>
      </c>
      <c r="O424" s="22"/>
      <c r="P424" s="22"/>
      <c r="Q424" s="22">
        <f t="shared" si="186"/>
        <v>70.071445016905486</v>
      </c>
    </row>
    <row r="425" spans="1:17" s="20" customFormat="1" ht="12">
      <c r="A425" s="49"/>
      <c r="B425" s="49"/>
      <c r="C425" s="49"/>
      <c r="D425" s="9"/>
      <c r="E425" s="33" t="s">
        <v>199</v>
      </c>
      <c r="F425" s="21">
        <v>11.5</v>
      </c>
      <c r="G425" s="22"/>
      <c r="H425" s="22"/>
      <c r="I425" s="23">
        <v>11.5</v>
      </c>
      <c r="J425" s="21">
        <v>10.875999999999999</v>
      </c>
      <c r="K425" s="22"/>
      <c r="L425" s="22"/>
      <c r="M425" s="23">
        <v>10.875999999999999</v>
      </c>
      <c r="N425" s="105">
        <f t="shared" si="209"/>
        <v>94.573913043478257</v>
      </c>
      <c r="O425" s="22"/>
      <c r="P425" s="22"/>
      <c r="Q425" s="22">
        <f t="shared" si="186"/>
        <v>94.573913043478257</v>
      </c>
    </row>
    <row r="426" spans="1:17" s="20" customFormat="1" ht="12">
      <c r="A426" s="49"/>
      <c r="B426" s="49"/>
      <c r="C426" s="49"/>
      <c r="D426" s="9"/>
      <c r="E426" s="33" t="s">
        <v>656</v>
      </c>
      <c r="F426" s="21">
        <v>5000.25965</v>
      </c>
      <c r="G426" s="22"/>
      <c r="H426" s="22">
        <v>5000.25965</v>
      </c>
      <c r="I426" s="23"/>
      <c r="J426" s="21">
        <v>329.9</v>
      </c>
      <c r="K426" s="22"/>
      <c r="L426" s="22">
        <v>329.9</v>
      </c>
      <c r="M426" s="23"/>
      <c r="N426" s="105">
        <f t="shared" si="209"/>
        <v>6.5976573836520664</v>
      </c>
      <c r="O426" s="22"/>
      <c r="P426" s="22">
        <f t="shared" ref="P426:P427" si="220">L426/H426*100</f>
        <v>6.5976573836520664</v>
      </c>
      <c r="Q426" s="22"/>
    </row>
    <row r="427" spans="1:17" s="20" customFormat="1" ht="12">
      <c r="A427" s="49"/>
      <c r="B427" s="49"/>
      <c r="C427" s="49"/>
      <c r="D427" s="9"/>
      <c r="E427" s="33" t="s">
        <v>657</v>
      </c>
      <c r="F427" s="21">
        <v>1</v>
      </c>
      <c r="G427" s="22"/>
      <c r="H427" s="22">
        <v>1</v>
      </c>
      <c r="I427" s="23"/>
      <c r="J427" s="21">
        <v>0</v>
      </c>
      <c r="K427" s="22"/>
      <c r="L427" s="22">
        <v>0</v>
      </c>
      <c r="M427" s="23"/>
      <c r="N427" s="105">
        <f t="shared" si="209"/>
        <v>0</v>
      </c>
      <c r="O427" s="22"/>
      <c r="P427" s="22">
        <f t="shared" si="220"/>
        <v>0</v>
      </c>
      <c r="Q427" s="22"/>
    </row>
    <row r="428" spans="1:17" s="20" customFormat="1" ht="24">
      <c r="A428" s="49"/>
      <c r="B428" s="49"/>
      <c r="C428" s="49"/>
      <c r="D428" s="9"/>
      <c r="E428" s="33" t="s">
        <v>406</v>
      </c>
      <c r="F428" s="21">
        <f>G428+H428+I428</f>
        <v>3913.8479299999999</v>
      </c>
      <c r="G428" s="22">
        <v>3825</v>
      </c>
      <c r="H428" s="22">
        <v>79</v>
      </c>
      <c r="I428" s="23">
        <v>9.8479299999999999</v>
      </c>
      <c r="J428" s="21">
        <f>K428+L428+M428</f>
        <v>3912.9068400000001</v>
      </c>
      <c r="K428" s="22">
        <v>3825</v>
      </c>
      <c r="L428" s="22">
        <v>78.061269999999993</v>
      </c>
      <c r="M428" s="23">
        <v>9.8455700000000004</v>
      </c>
      <c r="N428" s="105">
        <f t="shared" si="209"/>
        <v>99.975954865471749</v>
      </c>
      <c r="O428" s="22">
        <f t="shared" si="209"/>
        <v>100</v>
      </c>
      <c r="P428" s="22">
        <f t="shared" si="209"/>
        <v>98.811734177215186</v>
      </c>
      <c r="Q428" s="22">
        <f t="shared" si="186"/>
        <v>99.976035572957983</v>
      </c>
    </row>
    <row r="429" spans="1:17" s="20" customFormat="1" ht="33" customHeight="1">
      <c r="A429" s="49" t="s">
        <v>142</v>
      </c>
      <c r="B429" s="49" t="s">
        <v>404</v>
      </c>
      <c r="C429" s="49" t="s">
        <v>143</v>
      </c>
      <c r="D429" s="46" t="s">
        <v>15</v>
      </c>
      <c r="E429" s="33"/>
      <c r="F429" s="21">
        <f>F430</f>
        <v>23017.059649999999</v>
      </c>
      <c r="G429" s="22"/>
      <c r="H429" s="22">
        <f t="shared" ref="H429:M429" si="221">H430</f>
        <v>5001.25965</v>
      </c>
      <c r="I429" s="23">
        <f t="shared" si="221"/>
        <v>18015.8</v>
      </c>
      <c r="J429" s="21">
        <f t="shared" si="221"/>
        <v>14930.21847</v>
      </c>
      <c r="K429" s="22"/>
      <c r="L429" s="22">
        <f t="shared" si="221"/>
        <v>329.9</v>
      </c>
      <c r="M429" s="23">
        <f t="shared" si="221"/>
        <v>14600.31847</v>
      </c>
      <c r="N429" s="105">
        <f t="shared" si="209"/>
        <v>64.865880772916185</v>
      </c>
      <c r="O429" s="22"/>
      <c r="P429" s="22">
        <f t="shared" ref="P429" si="222">L429/H429*100</f>
        <v>6.5963381845211737</v>
      </c>
      <c r="Q429" s="22">
        <f t="shared" si="186"/>
        <v>81.04174374715528</v>
      </c>
    </row>
    <row r="430" spans="1:17" s="20" customFormat="1" ht="49.5" customHeight="1">
      <c r="A430" s="49"/>
      <c r="B430" s="49"/>
      <c r="C430" s="49"/>
      <c r="D430" s="44" t="s">
        <v>193</v>
      </c>
      <c r="E430" s="33"/>
      <c r="F430" s="21">
        <f>F431+F432+F433+F434+F435</f>
        <v>23017.059649999999</v>
      </c>
      <c r="G430" s="22"/>
      <c r="H430" s="22">
        <f t="shared" ref="H430:M430" si="223">H431+H432+H433+H434+H435</f>
        <v>5001.25965</v>
      </c>
      <c r="I430" s="23">
        <f t="shared" si="223"/>
        <v>18015.8</v>
      </c>
      <c r="J430" s="21">
        <f t="shared" si="223"/>
        <v>14930.21847</v>
      </c>
      <c r="K430" s="22"/>
      <c r="L430" s="22">
        <f t="shared" si="223"/>
        <v>329.9</v>
      </c>
      <c r="M430" s="23">
        <f t="shared" si="223"/>
        <v>14600.31847</v>
      </c>
      <c r="N430" s="105">
        <f t="shared" ref="N430:N435" si="224">J430/F430*100</f>
        <v>64.865880772916185</v>
      </c>
      <c r="O430" s="22"/>
      <c r="P430" s="22">
        <f t="shared" ref="P430:P435" si="225">L430/H430*100</f>
        <v>6.5963381845211737</v>
      </c>
      <c r="Q430" s="22">
        <f t="shared" ref="Q430:Q433" si="226">M430/I430*100</f>
        <v>81.04174374715528</v>
      </c>
    </row>
    <row r="431" spans="1:17" s="20" customFormat="1" ht="12">
      <c r="A431" s="49"/>
      <c r="B431" s="49"/>
      <c r="C431" s="49"/>
      <c r="D431" s="9"/>
      <c r="E431" s="33" t="s">
        <v>197</v>
      </c>
      <c r="F431" s="21">
        <v>16762.099999999999</v>
      </c>
      <c r="G431" s="22"/>
      <c r="H431" s="22"/>
      <c r="I431" s="23">
        <v>16762.099999999999</v>
      </c>
      <c r="J431" s="21">
        <v>13719.01498</v>
      </c>
      <c r="K431" s="22"/>
      <c r="L431" s="22"/>
      <c r="M431" s="23">
        <v>13719.01498</v>
      </c>
      <c r="N431" s="105">
        <f t="shared" si="224"/>
        <v>81.845442874102886</v>
      </c>
      <c r="O431" s="22"/>
      <c r="P431" s="22"/>
      <c r="Q431" s="22">
        <f t="shared" si="226"/>
        <v>81.845442874102886</v>
      </c>
    </row>
    <row r="432" spans="1:17" s="20" customFormat="1" ht="12">
      <c r="A432" s="49"/>
      <c r="B432" s="49"/>
      <c r="C432" s="49"/>
      <c r="D432" s="9"/>
      <c r="E432" s="33" t="s">
        <v>198</v>
      </c>
      <c r="F432" s="21">
        <v>1242.2</v>
      </c>
      <c r="G432" s="22"/>
      <c r="H432" s="22"/>
      <c r="I432" s="23">
        <v>1242.2</v>
      </c>
      <c r="J432" s="21">
        <v>870.42749000000003</v>
      </c>
      <c r="K432" s="22"/>
      <c r="L432" s="22"/>
      <c r="M432" s="23">
        <v>870.42749000000003</v>
      </c>
      <c r="N432" s="105">
        <f t="shared" si="224"/>
        <v>70.071445016905486</v>
      </c>
      <c r="O432" s="22"/>
      <c r="P432" s="22"/>
      <c r="Q432" s="22">
        <f t="shared" si="226"/>
        <v>70.071445016905486</v>
      </c>
    </row>
    <row r="433" spans="1:17" s="20" customFormat="1" ht="12">
      <c r="A433" s="49"/>
      <c r="B433" s="49"/>
      <c r="C433" s="49"/>
      <c r="D433" s="9"/>
      <c r="E433" s="33" t="s">
        <v>199</v>
      </c>
      <c r="F433" s="21">
        <v>11.5</v>
      </c>
      <c r="G433" s="22"/>
      <c r="H433" s="22"/>
      <c r="I433" s="23">
        <v>11.5</v>
      </c>
      <c r="J433" s="21">
        <v>10.875999999999999</v>
      </c>
      <c r="K433" s="22"/>
      <c r="L433" s="22"/>
      <c r="M433" s="23">
        <v>10.875999999999999</v>
      </c>
      <c r="N433" s="105">
        <f t="shared" si="224"/>
        <v>94.573913043478257</v>
      </c>
      <c r="O433" s="22"/>
      <c r="P433" s="22"/>
      <c r="Q433" s="22">
        <f t="shared" si="226"/>
        <v>94.573913043478257</v>
      </c>
    </row>
    <row r="434" spans="1:17" s="20" customFormat="1" ht="12">
      <c r="A434" s="49"/>
      <c r="B434" s="49"/>
      <c r="C434" s="49"/>
      <c r="D434" s="9"/>
      <c r="E434" s="33" t="s">
        <v>656</v>
      </c>
      <c r="F434" s="21">
        <v>5000.25965</v>
      </c>
      <c r="G434" s="22"/>
      <c r="H434" s="22">
        <v>5000.25965</v>
      </c>
      <c r="I434" s="23"/>
      <c r="J434" s="21">
        <v>329.9</v>
      </c>
      <c r="K434" s="22"/>
      <c r="L434" s="22">
        <v>329.9</v>
      </c>
      <c r="M434" s="23"/>
      <c r="N434" s="105">
        <f t="shared" si="224"/>
        <v>6.5976573836520664</v>
      </c>
      <c r="O434" s="22"/>
      <c r="P434" s="22">
        <f t="shared" si="225"/>
        <v>6.5976573836520664</v>
      </c>
      <c r="Q434" s="22"/>
    </row>
    <row r="435" spans="1:17" s="20" customFormat="1" ht="12">
      <c r="A435" s="49"/>
      <c r="B435" s="49"/>
      <c r="C435" s="49"/>
      <c r="D435" s="9"/>
      <c r="E435" s="33" t="s">
        <v>657</v>
      </c>
      <c r="F435" s="21">
        <v>1</v>
      </c>
      <c r="G435" s="22"/>
      <c r="H435" s="22">
        <v>1</v>
      </c>
      <c r="I435" s="23"/>
      <c r="J435" s="21">
        <v>0</v>
      </c>
      <c r="K435" s="22"/>
      <c r="L435" s="22">
        <v>0</v>
      </c>
      <c r="M435" s="23"/>
      <c r="N435" s="105">
        <f t="shared" si="224"/>
        <v>0</v>
      </c>
      <c r="O435" s="22"/>
      <c r="P435" s="22">
        <f t="shared" si="225"/>
        <v>0</v>
      </c>
      <c r="Q435" s="22"/>
    </row>
    <row r="436" spans="1:17" s="5" customFormat="1" ht="37.5" customHeight="1">
      <c r="A436" s="52" t="s">
        <v>24</v>
      </c>
      <c r="B436" s="52" t="s">
        <v>304</v>
      </c>
      <c r="C436" s="52" t="s">
        <v>405</v>
      </c>
      <c r="D436" s="44" t="s">
        <v>15</v>
      </c>
      <c r="E436" s="33"/>
      <c r="F436" s="21">
        <f t="shared" ref="F436:M437" si="227">F437</f>
        <v>3913.8479299999999</v>
      </c>
      <c r="G436" s="22">
        <f t="shared" si="227"/>
        <v>3825</v>
      </c>
      <c r="H436" s="22">
        <f t="shared" si="227"/>
        <v>79</v>
      </c>
      <c r="I436" s="23">
        <f t="shared" si="227"/>
        <v>9.8479299999999999</v>
      </c>
      <c r="J436" s="21">
        <f t="shared" si="227"/>
        <v>3912.9068400000001</v>
      </c>
      <c r="K436" s="22">
        <f t="shared" si="227"/>
        <v>3825</v>
      </c>
      <c r="L436" s="22">
        <f t="shared" si="227"/>
        <v>78.061269999999993</v>
      </c>
      <c r="M436" s="23">
        <f t="shared" si="227"/>
        <v>9.8455700000000004</v>
      </c>
      <c r="N436" s="105">
        <f t="shared" si="209"/>
        <v>99.975954865471749</v>
      </c>
      <c r="O436" s="22">
        <f t="shared" si="209"/>
        <v>100</v>
      </c>
      <c r="P436" s="22">
        <f t="shared" si="209"/>
        <v>98.811734177215186</v>
      </c>
      <c r="Q436" s="22">
        <f t="shared" si="186"/>
        <v>99.976035572957983</v>
      </c>
    </row>
    <row r="437" spans="1:17" s="5" customFormat="1" ht="51" customHeight="1">
      <c r="A437" s="52"/>
      <c r="B437" s="52"/>
      <c r="C437" s="52"/>
      <c r="D437" s="44" t="s">
        <v>193</v>
      </c>
      <c r="E437" s="33"/>
      <c r="F437" s="21">
        <f t="shared" si="227"/>
        <v>3913.8479299999999</v>
      </c>
      <c r="G437" s="22">
        <f t="shared" si="227"/>
        <v>3825</v>
      </c>
      <c r="H437" s="22">
        <f t="shared" si="227"/>
        <v>79</v>
      </c>
      <c r="I437" s="23">
        <f t="shared" si="227"/>
        <v>9.8479299999999999</v>
      </c>
      <c r="J437" s="21">
        <f t="shared" si="227"/>
        <v>3912.9068400000001</v>
      </c>
      <c r="K437" s="22">
        <f t="shared" si="227"/>
        <v>3825</v>
      </c>
      <c r="L437" s="22">
        <f t="shared" si="227"/>
        <v>78.061269999999993</v>
      </c>
      <c r="M437" s="23">
        <f t="shared" si="227"/>
        <v>9.8455700000000004</v>
      </c>
      <c r="N437" s="105">
        <f t="shared" si="209"/>
        <v>99.975954865471749</v>
      </c>
      <c r="O437" s="22">
        <f t="shared" si="209"/>
        <v>100</v>
      </c>
      <c r="P437" s="22">
        <f t="shared" si="209"/>
        <v>98.811734177215186</v>
      </c>
      <c r="Q437" s="22">
        <f t="shared" si="186"/>
        <v>99.976035572957983</v>
      </c>
    </row>
    <row r="438" spans="1:17" s="5" customFormat="1" ht="33" customHeight="1">
      <c r="A438" s="52"/>
      <c r="B438" s="52"/>
      <c r="C438" s="52"/>
      <c r="D438" s="48"/>
      <c r="E438" s="33" t="s">
        <v>406</v>
      </c>
      <c r="F438" s="21">
        <f>G438+H438+I438</f>
        <v>3913.8479299999999</v>
      </c>
      <c r="G438" s="22">
        <v>3825</v>
      </c>
      <c r="H438" s="22">
        <v>79</v>
      </c>
      <c r="I438" s="23">
        <v>9.8479299999999999</v>
      </c>
      <c r="J438" s="21">
        <f>K438+L438+M438</f>
        <v>3912.9068400000001</v>
      </c>
      <c r="K438" s="22">
        <v>3825</v>
      </c>
      <c r="L438" s="22">
        <v>78.061269999999993</v>
      </c>
      <c r="M438" s="23">
        <v>9.8455700000000004</v>
      </c>
      <c r="N438" s="105">
        <f t="shared" si="209"/>
        <v>99.975954865471749</v>
      </c>
      <c r="O438" s="22">
        <f t="shared" si="209"/>
        <v>100</v>
      </c>
      <c r="P438" s="22">
        <f t="shared" si="209"/>
        <v>98.811734177215186</v>
      </c>
      <c r="Q438" s="22">
        <f t="shared" si="186"/>
        <v>99.976035572957983</v>
      </c>
    </row>
    <row r="439" spans="1:17" s="20" customFormat="1" ht="33" customHeight="1">
      <c r="A439" s="49" t="s">
        <v>543</v>
      </c>
      <c r="B439" s="49" t="s">
        <v>144</v>
      </c>
      <c r="C439" s="49" t="s">
        <v>145</v>
      </c>
      <c r="D439" s="46" t="s">
        <v>15</v>
      </c>
      <c r="E439" s="33"/>
      <c r="F439" s="21">
        <f>F440+F443</f>
        <v>3352.2337400000001</v>
      </c>
      <c r="G439" s="22">
        <f t="shared" ref="G439:I439" si="228">G440+G443</f>
        <v>1869.9038800000001</v>
      </c>
      <c r="H439" s="22">
        <f t="shared" si="228"/>
        <v>330.09611999999998</v>
      </c>
      <c r="I439" s="23">
        <f t="shared" si="228"/>
        <v>1152.2337399999999</v>
      </c>
      <c r="J439" s="21">
        <f>J440+J443</f>
        <v>3257.2553800000001</v>
      </c>
      <c r="K439" s="22">
        <f t="shared" ref="K439" si="229">K440+K443</f>
        <v>1869.9038800000001</v>
      </c>
      <c r="L439" s="22">
        <f t="shared" ref="L439" si="230">L440+L443</f>
        <v>330.09611999999998</v>
      </c>
      <c r="M439" s="23">
        <f t="shared" ref="M439" si="231">M440+M443</f>
        <v>1057.2553800000001</v>
      </c>
      <c r="N439" s="105">
        <f t="shared" si="209"/>
        <v>97.166714275717538</v>
      </c>
      <c r="O439" s="22">
        <f t="shared" ref="O439" si="232">K439/G439*100</f>
        <v>100</v>
      </c>
      <c r="P439" s="22">
        <f t="shared" ref="P439" si="233">L439/H439*100</f>
        <v>100</v>
      </c>
      <c r="Q439" s="22">
        <f t="shared" si="186"/>
        <v>91.757023188715181</v>
      </c>
    </row>
    <row r="440" spans="1:17" s="20" customFormat="1" ht="49.5" customHeight="1">
      <c r="A440" s="49"/>
      <c r="B440" s="49"/>
      <c r="C440" s="49"/>
      <c r="D440" s="44" t="s">
        <v>193</v>
      </c>
      <c r="E440" s="33"/>
      <c r="F440" s="21">
        <f>F441+F442</f>
        <v>1110.5999999999999</v>
      </c>
      <c r="G440" s="22"/>
      <c r="H440" s="22"/>
      <c r="I440" s="23">
        <f>I441+I442</f>
        <v>1110.5999999999999</v>
      </c>
      <c r="J440" s="21">
        <f>J441+J442</f>
        <v>1015.62164</v>
      </c>
      <c r="K440" s="22"/>
      <c r="L440" s="22"/>
      <c r="M440" s="23">
        <f>M441+M442</f>
        <v>1015.62164</v>
      </c>
      <c r="N440" s="105">
        <f t="shared" si="209"/>
        <v>91.44801368629571</v>
      </c>
      <c r="O440" s="22"/>
      <c r="P440" s="22"/>
      <c r="Q440" s="22">
        <f t="shared" si="186"/>
        <v>91.44801368629571</v>
      </c>
    </row>
    <row r="441" spans="1:17" s="2" customFormat="1" ht="12">
      <c r="A441" s="49"/>
      <c r="B441" s="49"/>
      <c r="C441" s="49"/>
      <c r="D441" s="48"/>
      <c r="E441" s="33" t="s">
        <v>200</v>
      </c>
      <c r="F441" s="21">
        <v>1110.0999999999999</v>
      </c>
      <c r="G441" s="22"/>
      <c r="H441" s="22"/>
      <c r="I441" s="23">
        <v>1110.0999999999999</v>
      </c>
      <c r="J441" s="21">
        <v>1015.12164</v>
      </c>
      <c r="K441" s="22"/>
      <c r="L441" s="22"/>
      <c r="M441" s="23">
        <v>1015.12164</v>
      </c>
      <c r="N441" s="105">
        <f t="shared" si="209"/>
        <v>91.444161787226378</v>
      </c>
      <c r="O441" s="22"/>
      <c r="P441" s="22"/>
      <c r="Q441" s="22">
        <f t="shared" si="186"/>
        <v>91.444161787226378</v>
      </c>
    </row>
    <row r="442" spans="1:17" s="2" customFormat="1" ht="12">
      <c r="A442" s="49"/>
      <c r="B442" s="49"/>
      <c r="C442" s="49"/>
      <c r="D442" s="48"/>
      <c r="E442" s="33" t="s">
        <v>658</v>
      </c>
      <c r="F442" s="21">
        <v>0.5</v>
      </c>
      <c r="G442" s="22"/>
      <c r="H442" s="22"/>
      <c r="I442" s="23">
        <v>0.5</v>
      </c>
      <c r="J442" s="21">
        <v>0.5</v>
      </c>
      <c r="K442" s="22"/>
      <c r="L442" s="22"/>
      <c r="M442" s="23">
        <v>0.5</v>
      </c>
      <c r="N442" s="105">
        <f t="shared" ref="N442" si="234">J442/F442*100</f>
        <v>100</v>
      </c>
      <c r="O442" s="22"/>
      <c r="P442" s="22"/>
      <c r="Q442" s="22">
        <f t="shared" ref="Q442" si="235">M442/I442*100</f>
        <v>100</v>
      </c>
    </row>
    <row r="443" spans="1:17" s="20" customFormat="1" ht="72">
      <c r="A443" s="49"/>
      <c r="B443" s="49"/>
      <c r="C443" s="49"/>
      <c r="D443" s="44" t="s">
        <v>292</v>
      </c>
      <c r="E443" s="33"/>
      <c r="F443" s="21">
        <f>G443+H443+I443</f>
        <v>2241.6337400000002</v>
      </c>
      <c r="G443" s="22">
        <v>1869.9038800000001</v>
      </c>
      <c r="H443" s="22">
        <v>330.09611999999998</v>
      </c>
      <c r="I443" s="23">
        <v>41.633740000000003</v>
      </c>
      <c r="J443" s="21">
        <f>K443+L443+M443</f>
        <v>2241.6337400000002</v>
      </c>
      <c r="K443" s="22">
        <v>1869.9038800000001</v>
      </c>
      <c r="L443" s="22">
        <v>330.09611999999998</v>
      </c>
      <c r="M443" s="23">
        <v>41.633740000000003</v>
      </c>
      <c r="N443" s="105">
        <f t="shared" si="209"/>
        <v>100</v>
      </c>
      <c r="O443" s="22">
        <f t="shared" si="209"/>
        <v>100</v>
      </c>
      <c r="P443" s="22">
        <f t="shared" si="209"/>
        <v>100</v>
      </c>
      <c r="Q443" s="22">
        <f t="shared" si="186"/>
        <v>100</v>
      </c>
    </row>
    <row r="444" spans="1:17" s="20" customFormat="1" ht="12">
      <c r="A444" s="49"/>
      <c r="B444" s="49"/>
      <c r="C444" s="49"/>
      <c r="D444" s="9"/>
      <c r="E444" s="33" t="s">
        <v>201</v>
      </c>
      <c r="F444" s="21">
        <f>G444+H444+I444</f>
        <v>2241.6337400000002</v>
      </c>
      <c r="G444" s="22">
        <v>1869.9038800000001</v>
      </c>
      <c r="H444" s="22">
        <v>330.09611999999998</v>
      </c>
      <c r="I444" s="23">
        <v>41.633740000000003</v>
      </c>
      <c r="J444" s="21">
        <f>K444+L444+M444</f>
        <v>2241.6337400000002</v>
      </c>
      <c r="K444" s="22">
        <v>1869.9038800000001</v>
      </c>
      <c r="L444" s="22">
        <v>330.09611999999998</v>
      </c>
      <c r="M444" s="23">
        <v>41.633740000000003</v>
      </c>
      <c r="N444" s="105">
        <f t="shared" si="209"/>
        <v>100</v>
      </c>
      <c r="O444" s="22">
        <f t="shared" si="209"/>
        <v>100</v>
      </c>
      <c r="P444" s="22">
        <f t="shared" si="209"/>
        <v>100</v>
      </c>
      <c r="Q444" s="22">
        <f t="shared" si="186"/>
        <v>100</v>
      </c>
    </row>
    <row r="445" spans="1:17" s="2" customFormat="1" ht="24">
      <c r="A445" s="52" t="s">
        <v>52</v>
      </c>
      <c r="B445" s="52" t="s">
        <v>146</v>
      </c>
      <c r="C445" s="52" t="s">
        <v>408</v>
      </c>
      <c r="D445" s="44" t="s">
        <v>15</v>
      </c>
      <c r="E445" s="33"/>
      <c r="F445" s="21">
        <f>F446</f>
        <v>1110.5999999999999</v>
      </c>
      <c r="G445" s="22"/>
      <c r="H445" s="22"/>
      <c r="I445" s="23">
        <f t="shared" ref="I445:M445" si="236">I446</f>
        <v>1110.5999999999999</v>
      </c>
      <c r="J445" s="21">
        <f t="shared" si="236"/>
        <v>1015.62164</v>
      </c>
      <c r="K445" s="22"/>
      <c r="L445" s="22"/>
      <c r="M445" s="23">
        <f t="shared" si="236"/>
        <v>1015.62164</v>
      </c>
      <c r="N445" s="105">
        <f t="shared" si="209"/>
        <v>91.44801368629571</v>
      </c>
      <c r="O445" s="22"/>
      <c r="P445" s="22"/>
      <c r="Q445" s="22">
        <f t="shared" si="186"/>
        <v>91.44801368629571</v>
      </c>
    </row>
    <row r="446" spans="1:17" s="2" customFormat="1" ht="48">
      <c r="A446" s="52"/>
      <c r="B446" s="52"/>
      <c r="C446" s="52"/>
      <c r="D446" s="48" t="s">
        <v>193</v>
      </c>
      <c r="E446" s="33"/>
      <c r="F446" s="21">
        <f>F447+F448</f>
        <v>1110.5999999999999</v>
      </c>
      <c r="G446" s="22"/>
      <c r="H446" s="22"/>
      <c r="I446" s="23">
        <f t="shared" ref="I446:J446" si="237">I447+I448</f>
        <v>1110.5999999999999</v>
      </c>
      <c r="J446" s="21">
        <f t="shared" si="237"/>
        <v>1015.62164</v>
      </c>
      <c r="K446" s="22"/>
      <c r="L446" s="22"/>
      <c r="M446" s="23">
        <f>M447+M448</f>
        <v>1015.62164</v>
      </c>
      <c r="N446" s="105">
        <f t="shared" si="209"/>
        <v>91.44801368629571</v>
      </c>
      <c r="O446" s="22"/>
      <c r="P446" s="22"/>
      <c r="Q446" s="22">
        <f t="shared" si="186"/>
        <v>91.44801368629571</v>
      </c>
    </row>
    <row r="447" spans="1:17" s="2" customFormat="1" ht="12">
      <c r="A447" s="52"/>
      <c r="B447" s="52"/>
      <c r="C447" s="52"/>
      <c r="D447" s="48"/>
      <c r="E447" s="33" t="s">
        <v>200</v>
      </c>
      <c r="F447" s="21">
        <v>1110.0999999999999</v>
      </c>
      <c r="G447" s="22"/>
      <c r="H447" s="22"/>
      <c r="I447" s="23">
        <v>1110.0999999999999</v>
      </c>
      <c r="J447" s="21">
        <v>1015.12164</v>
      </c>
      <c r="K447" s="22"/>
      <c r="L447" s="22"/>
      <c r="M447" s="23">
        <v>1015.12164</v>
      </c>
      <c r="N447" s="105">
        <f t="shared" ref="N447" si="238">J447/F447*100</f>
        <v>91.444161787226378</v>
      </c>
      <c r="O447" s="22"/>
      <c r="P447" s="22"/>
      <c r="Q447" s="22">
        <f t="shared" ref="Q447" si="239">M447/I447*100</f>
        <v>91.444161787226378</v>
      </c>
    </row>
    <row r="448" spans="1:17" s="2" customFormat="1" ht="12">
      <c r="A448" s="52"/>
      <c r="B448" s="52"/>
      <c r="C448" s="52"/>
      <c r="D448" s="48"/>
      <c r="E448" s="33" t="s">
        <v>658</v>
      </c>
      <c r="F448" s="21">
        <v>0.5</v>
      </c>
      <c r="G448" s="22"/>
      <c r="H448" s="22"/>
      <c r="I448" s="23">
        <v>0.5</v>
      </c>
      <c r="J448" s="21">
        <v>0.5</v>
      </c>
      <c r="K448" s="22"/>
      <c r="L448" s="22"/>
      <c r="M448" s="23">
        <v>0.5</v>
      </c>
      <c r="N448" s="105">
        <f t="shared" si="209"/>
        <v>100</v>
      </c>
      <c r="O448" s="22"/>
      <c r="P448" s="22"/>
      <c r="Q448" s="22">
        <f t="shared" si="186"/>
        <v>100</v>
      </c>
    </row>
    <row r="449" spans="1:19" s="2" customFormat="1" ht="34.5" customHeight="1">
      <c r="A449" s="52" t="s">
        <v>147</v>
      </c>
      <c r="B449" s="52" t="s">
        <v>407</v>
      </c>
      <c r="C449" s="52" t="s">
        <v>148</v>
      </c>
      <c r="D449" s="44" t="s">
        <v>15</v>
      </c>
      <c r="E449" s="33"/>
      <c r="F449" s="21">
        <f>G449+H449+I449</f>
        <v>2241.6337400000002</v>
      </c>
      <c r="G449" s="22">
        <v>1869.9038800000001</v>
      </c>
      <c r="H449" s="22">
        <v>330.09611999999998</v>
      </c>
      <c r="I449" s="23">
        <v>41.633740000000003</v>
      </c>
      <c r="J449" s="21">
        <f>K449+L449+M449</f>
        <v>2241.6337400000002</v>
      </c>
      <c r="K449" s="22">
        <v>1869.9038800000001</v>
      </c>
      <c r="L449" s="22">
        <v>330.09611999999998</v>
      </c>
      <c r="M449" s="23">
        <v>41.633740000000003</v>
      </c>
      <c r="N449" s="105">
        <f t="shared" si="209"/>
        <v>100</v>
      </c>
      <c r="O449" s="22">
        <f t="shared" si="209"/>
        <v>100</v>
      </c>
      <c r="P449" s="22">
        <f t="shared" si="209"/>
        <v>100</v>
      </c>
      <c r="Q449" s="22">
        <f t="shared" si="186"/>
        <v>100</v>
      </c>
    </row>
    <row r="450" spans="1:19" s="2" customFormat="1" ht="62.25" customHeight="1">
      <c r="A450" s="52"/>
      <c r="B450" s="52"/>
      <c r="C450" s="52"/>
      <c r="D450" s="44" t="s">
        <v>292</v>
      </c>
      <c r="E450" s="33"/>
      <c r="F450" s="21">
        <f>F451</f>
        <v>2241.6337400000002</v>
      </c>
      <c r="G450" s="22">
        <f t="shared" ref="G450:M450" si="240">G451</f>
        <v>1869.9038800000001</v>
      </c>
      <c r="H450" s="22">
        <f t="shared" si="240"/>
        <v>330.09611999999998</v>
      </c>
      <c r="I450" s="23">
        <f t="shared" si="240"/>
        <v>41.633740000000003</v>
      </c>
      <c r="J450" s="21">
        <f>J451</f>
        <v>2241.6337400000002</v>
      </c>
      <c r="K450" s="22">
        <f t="shared" si="240"/>
        <v>1869.9038800000001</v>
      </c>
      <c r="L450" s="22">
        <f t="shared" si="240"/>
        <v>330.09611999999998</v>
      </c>
      <c r="M450" s="23">
        <f t="shared" si="240"/>
        <v>41.633740000000003</v>
      </c>
      <c r="N450" s="105">
        <f t="shared" si="209"/>
        <v>100</v>
      </c>
      <c r="O450" s="22">
        <f t="shared" si="209"/>
        <v>100</v>
      </c>
      <c r="P450" s="22">
        <f t="shared" si="209"/>
        <v>100</v>
      </c>
      <c r="Q450" s="22">
        <f t="shared" si="209"/>
        <v>100</v>
      </c>
    </row>
    <row r="451" spans="1:19" s="2" customFormat="1" ht="49.5" customHeight="1">
      <c r="A451" s="52"/>
      <c r="B451" s="52"/>
      <c r="C451" s="52"/>
      <c r="D451" s="48"/>
      <c r="E451" s="33" t="s">
        <v>201</v>
      </c>
      <c r="F451" s="21">
        <f>G451+H451+I451</f>
        <v>2241.6337400000002</v>
      </c>
      <c r="G451" s="22">
        <v>1869.9038800000001</v>
      </c>
      <c r="H451" s="22">
        <v>330.09611999999998</v>
      </c>
      <c r="I451" s="23">
        <v>41.633740000000003</v>
      </c>
      <c r="J451" s="21">
        <f>K451+L451+M451</f>
        <v>2241.6337400000002</v>
      </c>
      <c r="K451" s="22">
        <v>1869.9038800000001</v>
      </c>
      <c r="L451" s="22">
        <v>330.09611999999998</v>
      </c>
      <c r="M451" s="23">
        <v>41.633740000000003</v>
      </c>
      <c r="N451" s="105">
        <f t="shared" si="209"/>
        <v>100</v>
      </c>
      <c r="O451" s="22">
        <f t="shared" si="209"/>
        <v>100</v>
      </c>
      <c r="P451" s="22">
        <f t="shared" si="209"/>
        <v>100</v>
      </c>
      <c r="Q451" s="22">
        <f t="shared" si="209"/>
        <v>100</v>
      </c>
    </row>
    <row r="452" spans="1:19" s="20" customFormat="1" ht="44.25" customHeight="1">
      <c r="A452" s="49" t="s">
        <v>544</v>
      </c>
      <c r="B452" s="49" t="s">
        <v>409</v>
      </c>
      <c r="C452" s="52" t="s">
        <v>149</v>
      </c>
      <c r="D452" s="46" t="s">
        <v>15</v>
      </c>
      <c r="E452" s="33"/>
      <c r="F452" s="21">
        <f>F453</f>
        <v>14244.4</v>
      </c>
      <c r="G452" s="22"/>
      <c r="H452" s="22"/>
      <c r="I452" s="23">
        <f t="shared" ref="I452:J452" si="241">I453</f>
        <v>14244.4</v>
      </c>
      <c r="J452" s="21">
        <f t="shared" si="241"/>
        <v>12028.708620000001</v>
      </c>
      <c r="K452" s="22"/>
      <c r="L452" s="22"/>
      <c r="M452" s="23">
        <f t="shared" ref="M452" si="242">M453</f>
        <v>12028.708620000001</v>
      </c>
      <c r="N452" s="105">
        <f t="shared" si="209"/>
        <v>84.445175788380013</v>
      </c>
      <c r="O452" s="22"/>
      <c r="P452" s="22"/>
      <c r="Q452" s="22">
        <f t="shared" si="209"/>
        <v>84.445175788380013</v>
      </c>
      <c r="R452" s="22"/>
      <c r="S452" s="22"/>
    </row>
    <row r="453" spans="1:19" s="20" customFormat="1" ht="48">
      <c r="A453" s="49"/>
      <c r="B453" s="49"/>
      <c r="C453" s="52"/>
      <c r="D453" s="46" t="s">
        <v>193</v>
      </c>
      <c r="E453" s="33"/>
      <c r="F453" s="21">
        <f>F454+F455</f>
        <v>14244.4</v>
      </c>
      <c r="G453" s="22"/>
      <c r="H453" s="22"/>
      <c r="I453" s="23">
        <f t="shared" ref="I453:M453" si="243">I454+I455</f>
        <v>14244.4</v>
      </c>
      <c r="J453" s="21">
        <f t="shared" si="243"/>
        <v>12028.708620000001</v>
      </c>
      <c r="K453" s="22"/>
      <c r="L453" s="22"/>
      <c r="M453" s="23">
        <f t="shared" si="243"/>
        <v>12028.708620000001</v>
      </c>
      <c r="N453" s="105">
        <f t="shared" si="209"/>
        <v>84.445175788380013</v>
      </c>
      <c r="O453" s="22"/>
      <c r="P453" s="22"/>
      <c r="Q453" s="22">
        <f t="shared" si="209"/>
        <v>84.445175788380013</v>
      </c>
    </row>
    <row r="454" spans="1:19" s="20" customFormat="1" ht="12">
      <c r="A454" s="49"/>
      <c r="B454" s="49"/>
      <c r="C454" s="52"/>
      <c r="D454" s="9"/>
      <c r="E454" s="33" t="s">
        <v>202</v>
      </c>
      <c r="F454" s="21">
        <v>13965.4</v>
      </c>
      <c r="G454" s="22"/>
      <c r="H454" s="22"/>
      <c r="I454" s="23">
        <v>13965.4</v>
      </c>
      <c r="J454" s="21">
        <v>11893.16048</v>
      </c>
      <c r="K454" s="22"/>
      <c r="L454" s="22"/>
      <c r="M454" s="23">
        <v>11893.16048</v>
      </c>
      <c r="N454" s="105">
        <f t="shared" si="209"/>
        <v>85.161617139501928</v>
      </c>
      <c r="O454" s="22"/>
      <c r="P454" s="22"/>
      <c r="Q454" s="22">
        <f t="shared" si="209"/>
        <v>85.161617139501928</v>
      </c>
    </row>
    <row r="455" spans="1:19" s="20" customFormat="1" ht="12">
      <c r="A455" s="49"/>
      <c r="B455" s="49"/>
      <c r="C455" s="52"/>
      <c r="D455" s="9"/>
      <c r="E455" s="33" t="s">
        <v>203</v>
      </c>
      <c r="F455" s="21">
        <v>279</v>
      </c>
      <c r="G455" s="22"/>
      <c r="H455" s="22"/>
      <c r="I455" s="23">
        <v>279</v>
      </c>
      <c r="J455" s="21">
        <v>135.54813999999999</v>
      </c>
      <c r="K455" s="22"/>
      <c r="L455" s="22"/>
      <c r="M455" s="23">
        <v>135.54813999999999</v>
      </c>
      <c r="N455" s="105">
        <f t="shared" si="209"/>
        <v>48.583562724014335</v>
      </c>
      <c r="O455" s="22"/>
      <c r="P455" s="22"/>
      <c r="Q455" s="22">
        <f t="shared" si="209"/>
        <v>48.583562724014335</v>
      </c>
    </row>
    <row r="456" spans="1:19" s="20" customFormat="1" ht="44.25" customHeight="1">
      <c r="A456" s="49" t="s">
        <v>150</v>
      </c>
      <c r="B456" s="49" t="s">
        <v>410</v>
      </c>
      <c r="C456" s="52" t="s">
        <v>151</v>
      </c>
      <c r="D456" s="46" t="s">
        <v>15</v>
      </c>
      <c r="E456" s="33"/>
      <c r="F456" s="21">
        <f>F457</f>
        <v>14244.4</v>
      </c>
      <c r="G456" s="22"/>
      <c r="H456" s="22"/>
      <c r="I456" s="23">
        <f t="shared" ref="I456:J456" si="244">I457</f>
        <v>14244.4</v>
      </c>
      <c r="J456" s="21">
        <f t="shared" si="244"/>
        <v>12028.708620000001</v>
      </c>
      <c r="K456" s="22"/>
      <c r="L456" s="22"/>
      <c r="M456" s="23">
        <f t="shared" ref="M456" si="245">M457</f>
        <v>12028.708620000001</v>
      </c>
      <c r="N456" s="105">
        <f t="shared" ref="N456:N459" si="246">J456/F456*100</f>
        <v>84.445175788380013</v>
      </c>
      <c r="O456" s="22"/>
      <c r="P456" s="22"/>
      <c r="Q456" s="22">
        <f t="shared" ref="Q456:Q461" si="247">M456/I456*100</f>
        <v>84.445175788380013</v>
      </c>
    </row>
    <row r="457" spans="1:19" s="20" customFormat="1" ht="48">
      <c r="A457" s="49"/>
      <c r="B457" s="49"/>
      <c r="C457" s="52"/>
      <c r="D457" s="46" t="s">
        <v>193</v>
      </c>
      <c r="E457" s="33"/>
      <c r="F457" s="21">
        <f>F458+F459</f>
        <v>14244.4</v>
      </c>
      <c r="G457" s="22"/>
      <c r="H457" s="22"/>
      <c r="I457" s="23">
        <f t="shared" ref="I457" si="248">I458+I459</f>
        <v>14244.4</v>
      </c>
      <c r="J457" s="21">
        <f t="shared" ref="J457" si="249">J458+J459</f>
        <v>12028.708620000001</v>
      </c>
      <c r="K457" s="22"/>
      <c r="L457" s="22"/>
      <c r="M457" s="23">
        <f t="shared" ref="M457" si="250">M458+M459</f>
        <v>12028.708620000001</v>
      </c>
      <c r="N457" s="105">
        <f t="shared" si="246"/>
        <v>84.445175788380013</v>
      </c>
      <c r="O457" s="22"/>
      <c r="P457" s="22"/>
      <c r="Q457" s="22">
        <f t="shared" si="247"/>
        <v>84.445175788380013</v>
      </c>
    </row>
    <row r="458" spans="1:19" s="20" customFormat="1" ht="12">
      <c r="A458" s="49"/>
      <c r="B458" s="49"/>
      <c r="C458" s="52"/>
      <c r="D458" s="9"/>
      <c r="E458" s="33" t="s">
        <v>202</v>
      </c>
      <c r="F458" s="21">
        <v>13965.4</v>
      </c>
      <c r="G458" s="22"/>
      <c r="H458" s="22"/>
      <c r="I458" s="23">
        <v>13965.4</v>
      </c>
      <c r="J458" s="21">
        <v>11893.16048</v>
      </c>
      <c r="K458" s="22"/>
      <c r="L458" s="22"/>
      <c r="M458" s="23">
        <v>11893.16048</v>
      </c>
      <c r="N458" s="105">
        <f t="shared" si="246"/>
        <v>85.161617139501928</v>
      </c>
      <c r="O458" s="22"/>
      <c r="P458" s="22"/>
      <c r="Q458" s="22">
        <f t="shared" si="247"/>
        <v>85.161617139501928</v>
      </c>
    </row>
    <row r="459" spans="1:19" s="20" customFormat="1" ht="12">
      <c r="A459" s="49"/>
      <c r="B459" s="49"/>
      <c r="C459" s="52"/>
      <c r="D459" s="9"/>
      <c r="E459" s="33" t="s">
        <v>203</v>
      </c>
      <c r="F459" s="21">
        <v>279</v>
      </c>
      <c r="G459" s="22"/>
      <c r="H459" s="22"/>
      <c r="I459" s="23">
        <v>279</v>
      </c>
      <c r="J459" s="21">
        <v>135.54813999999999</v>
      </c>
      <c r="K459" s="22"/>
      <c r="L459" s="22"/>
      <c r="M459" s="23">
        <v>135.54813999999999</v>
      </c>
      <c r="N459" s="105">
        <f t="shared" si="246"/>
        <v>48.583562724014335</v>
      </c>
      <c r="O459" s="22"/>
      <c r="P459" s="22"/>
      <c r="Q459" s="22">
        <f t="shared" si="247"/>
        <v>48.583562724014335</v>
      </c>
    </row>
    <row r="460" spans="1:19" s="20" customFormat="1" ht="102" customHeight="1">
      <c r="A460" s="49" t="s">
        <v>545</v>
      </c>
      <c r="B460" s="49" t="s">
        <v>152</v>
      </c>
      <c r="C460" s="49" t="s">
        <v>153</v>
      </c>
      <c r="D460" s="46" t="s">
        <v>15</v>
      </c>
      <c r="E460" s="33"/>
      <c r="F460" s="21">
        <f>F461</f>
        <v>44054.028199999993</v>
      </c>
      <c r="G460" s="22"/>
      <c r="H460" s="22">
        <f t="shared" ref="H460:M460" si="251">H461</f>
        <v>1856.7150000000001</v>
      </c>
      <c r="I460" s="23">
        <f t="shared" si="251"/>
        <v>42197.313199999997</v>
      </c>
      <c r="J460" s="21">
        <f t="shared" si="251"/>
        <v>34840.129110000002</v>
      </c>
      <c r="K460" s="22"/>
      <c r="L460" s="22">
        <f t="shared" si="251"/>
        <v>489.51499999999999</v>
      </c>
      <c r="M460" s="23">
        <f t="shared" si="251"/>
        <v>34350.614110000002</v>
      </c>
      <c r="N460" s="105">
        <f t="shared" si="209"/>
        <v>79.085002061173611</v>
      </c>
      <c r="O460" s="22"/>
      <c r="P460" s="22">
        <f t="shared" ref="P460:P461" si="252">L460/H460*100</f>
        <v>26.364573992238977</v>
      </c>
      <c r="Q460" s="22">
        <f t="shared" si="247"/>
        <v>81.404742399570608</v>
      </c>
    </row>
    <row r="461" spans="1:19" s="20" customFormat="1" ht="48" customHeight="1">
      <c r="A461" s="49"/>
      <c r="B461" s="49"/>
      <c r="C461" s="49"/>
      <c r="D461" s="9" t="s">
        <v>193</v>
      </c>
      <c r="E461" s="33"/>
      <c r="F461" s="21">
        <f>SUM(F462:F470)</f>
        <v>44054.028199999993</v>
      </c>
      <c r="G461" s="22"/>
      <c r="H461" s="22">
        <f t="shared" ref="H461:M461" si="253">SUM(H462:H470)</f>
        <v>1856.7150000000001</v>
      </c>
      <c r="I461" s="23">
        <f t="shared" si="253"/>
        <v>42197.313199999997</v>
      </c>
      <c r="J461" s="21">
        <f t="shared" si="253"/>
        <v>34840.129110000002</v>
      </c>
      <c r="K461" s="22"/>
      <c r="L461" s="22">
        <f t="shared" si="253"/>
        <v>489.51499999999999</v>
      </c>
      <c r="M461" s="23">
        <f t="shared" si="253"/>
        <v>34350.614110000002</v>
      </c>
      <c r="N461" s="105">
        <f t="shared" si="209"/>
        <v>79.085002061173611</v>
      </c>
      <c r="O461" s="22"/>
      <c r="P461" s="22">
        <f t="shared" si="252"/>
        <v>26.364573992238977</v>
      </c>
      <c r="Q461" s="22">
        <f t="shared" si="247"/>
        <v>81.404742399570608</v>
      </c>
    </row>
    <row r="462" spans="1:19" s="20" customFormat="1" ht="12">
      <c r="A462" s="49"/>
      <c r="B462" s="49"/>
      <c r="C462" s="49"/>
      <c r="D462" s="9"/>
      <c r="E462" s="33" t="s">
        <v>204</v>
      </c>
      <c r="F462" s="21">
        <v>30568.261999999999</v>
      </c>
      <c r="G462" s="22"/>
      <c r="H462" s="22"/>
      <c r="I462" s="23">
        <v>30568.261999999999</v>
      </c>
      <c r="J462" s="21">
        <v>24991.596750000001</v>
      </c>
      <c r="K462" s="22"/>
      <c r="L462" s="22"/>
      <c r="M462" s="23">
        <v>24991.596750000001</v>
      </c>
      <c r="N462" s="105">
        <f t="shared" si="209"/>
        <v>81.756681979498865</v>
      </c>
      <c r="O462" s="22"/>
      <c r="P462" s="22"/>
      <c r="Q462" s="22">
        <f t="shared" si="209"/>
        <v>81.756681979498865</v>
      </c>
    </row>
    <row r="463" spans="1:19" s="20" customFormat="1" ht="12">
      <c r="A463" s="49"/>
      <c r="B463" s="49"/>
      <c r="C463" s="49"/>
      <c r="D463" s="9"/>
      <c r="E463" s="33" t="s">
        <v>205</v>
      </c>
      <c r="F463" s="21">
        <v>6624.5479999999998</v>
      </c>
      <c r="G463" s="22"/>
      <c r="H463" s="22"/>
      <c r="I463" s="23">
        <v>6624.5479999999998</v>
      </c>
      <c r="J463" s="21">
        <v>4786.6471600000004</v>
      </c>
      <c r="K463" s="22"/>
      <c r="L463" s="22"/>
      <c r="M463" s="23">
        <v>4786.6471600000004</v>
      </c>
      <c r="N463" s="105">
        <f t="shared" si="209"/>
        <v>72.256207668810006</v>
      </c>
      <c r="O463" s="22"/>
      <c r="P463" s="22"/>
      <c r="Q463" s="22">
        <f t="shared" si="209"/>
        <v>72.256207668810006</v>
      </c>
    </row>
    <row r="464" spans="1:19" s="20" customFormat="1" ht="12">
      <c r="A464" s="49"/>
      <c r="B464" s="49"/>
      <c r="C464" s="49"/>
      <c r="D464" s="9"/>
      <c r="E464" s="33" t="s">
        <v>206</v>
      </c>
      <c r="F464" s="21">
        <v>4024.5</v>
      </c>
      <c r="G464" s="22"/>
      <c r="H464" s="22"/>
      <c r="I464" s="23">
        <v>4024.5</v>
      </c>
      <c r="J464" s="21">
        <v>3987.1489999999999</v>
      </c>
      <c r="K464" s="22"/>
      <c r="L464" s="22"/>
      <c r="M464" s="23">
        <v>3987.1489999999999</v>
      </c>
      <c r="N464" s="105">
        <f t="shared" si="209"/>
        <v>99.071909553981868</v>
      </c>
      <c r="O464" s="22"/>
      <c r="P464" s="22"/>
      <c r="Q464" s="22">
        <f t="shared" si="209"/>
        <v>99.071909553981868</v>
      </c>
    </row>
    <row r="465" spans="1:17" s="20" customFormat="1" ht="12">
      <c r="A465" s="49"/>
      <c r="B465" s="49"/>
      <c r="C465" s="49"/>
      <c r="D465" s="9"/>
      <c r="E465" s="33" t="s">
        <v>659</v>
      </c>
      <c r="F465" s="21">
        <v>370</v>
      </c>
      <c r="G465" s="22"/>
      <c r="H465" s="22">
        <v>370</v>
      </c>
      <c r="I465" s="23"/>
      <c r="J465" s="21">
        <v>0</v>
      </c>
      <c r="K465" s="22"/>
      <c r="L465" s="22">
        <v>0</v>
      </c>
      <c r="M465" s="23"/>
      <c r="N465" s="105">
        <f t="shared" si="209"/>
        <v>0</v>
      </c>
      <c r="O465" s="22"/>
      <c r="P465" s="22">
        <f t="shared" ref="P465:P466" si="254">L465/H465*100</f>
        <v>0</v>
      </c>
      <c r="Q465" s="22"/>
    </row>
    <row r="466" spans="1:17" s="20" customFormat="1" ht="12">
      <c r="A466" s="49"/>
      <c r="B466" s="49"/>
      <c r="C466" s="49"/>
      <c r="D466" s="9"/>
      <c r="E466" s="33" t="s">
        <v>660</v>
      </c>
      <c r="F466" s="21">
        <v>997.2</v>
      </c>
      <c r="G466" s="22"/>
      <c r="H466" s="22">
        <v>997.2</v>
      </c>
      <c r="I466" s="23"/>
      <c r="J466" s="21">
        <v>0</v>
      </c>
      <c r="K466" s="22"/>
      <c r="L466" s="22">
        <v>0</v>
      </c>
      <c r="M466" s="23"/>
      <c r="N466" s="105">
        <f t="shared" si="209"/>
        <v>0</v>
      </c>
      <c r="O466" s="22"/>
      <c r="P466" s="22">
        <f t="shared" si="254"/>
        <v>0</v>
      </c>
      <c r="Q466" s="22"/>
    </row>
    <row r="467" spans="1:17" s="2" customFormat="1" ht="15.75" customHeight="1">
      <c r="A467" s="49"/>
      <c r="B467" s="49"/>
      <c r="C467" s="49"/>
      <c r="D467" s="48"/>
      <c r="E467" s="33" t="s">
        <v>208</v>
      </c>
      <c r="F467" s="21">
        <v>810.00319999999999</v>
      </c>
      <c r="G467" s="22"/>
      <c r="H467" s="22"/>
      <c r="I467" s="23">
        <v>810.00319999999999</v>
      </c>
      <c r="J467" s="21">
        <v>584.62120000000004</v>
      </c>
      <c r="K467" s="22"/>
      <c r="L467" s="22"/>
      <c r="M467" s="23">
        <v>584.62120000000004</v>
      </c>
      <c r="N467" s="105">
        <f t="shared" si="209"/>
        <v>72.175171653642849</v>
      </c>
      <c r="O467" s="22"/>
      <c r="P467" s="22"/>
      <c r="Q467" s="22">
        <f t="shared" ref="Q467" si="255">M467/I467*100</f>
        <v>72.175171653642849</v>
      </c>
    </row>
    <row r="468" spans="1:17" s="2" customFormat="1" ht="12">
      <c r="A468" s="49"/>
      <c r="B468" s="49"/>
      <c r="C468" s="49"/>
      <c r="D468" s="48"/>
      <c r="E468" s="33" t="s">
        <v>661</v>
      </c>
      <c r="F468" s="21">
        <v>389.51499999999999</v>
      </c>
      <c r="G468" s="22"/>
      <c r="H468" s="22">
        <v>389.51499999999999</v>
      </c>
      <c r="I468" s="23"/>
      <c r="J468" s="21">
        <v>389.51499999999999</v>
      </c>
      <c r="K468" s="22"/>
      <c r="L468" s="22">
        <v>389.51499999999999</v>
      </c>
      <c r="M468" s="23"/>
      <c r="N468" s="105">
        <f t="shared" ref="N468:N470" si="256">J468/F468*100</f>
        <v>100</v>
      </c>
      <c r="O468" s="22"/>
      <c r="P468" s="22">
        <f t="shared" ref="P468" si="257">L468/H468*100</f>
        <v>100</v>
      </c>
      <c r="Q468" s="22"/>
    </row>
    <row r="469" spans="1:17" s="2" customFormat="1" ht="13.5" customHeight="1">
      <c r="A469" s="49"/>
      <c r="B469" s="49"/>
      <c r="C469" s="49"/>
      <c r="D469" s="48"/>
      <c r="E469" s="33" t="s">
        <v>207</v>
      </c>
      <c r="F469" s="21">
        <v>170</v>
      </c>
      <c r="G469" s="22"/>
      <c r="H469" s="22"/>
      <c r="I469" s="23">
        <v>170</v>
      </c>
      <c r="J469" s="21">
        <v>0.6</v>
      </c>
      <c r="K469" s="22"/>
      <c r="L469" s="22"/>
      <c r="M469" s="23">
        <v>0.6</v>
      </c>
      <c r="N469" s="105">
        <f t="shared" si="256"/>
        <v>0.3529411764705882</v>
      </c>
      <c r="O469" s="22"/>
      <c r="P469" s="22"/>
      <c r="Q469" s="22">
        <f t="shared" ref="Q469" si="258">M469/I469*100</f>
        <v>0.3529411764705882</v>
      </c>
    </row>
    <row r="470" spans="1:17" s="2" customFormat="1" ht="16.5" customHeight="1">
      <c r="A470" s="49"/>
      <c r="B470" s="49"/>
      <c r="C470" s="49"/>
      <c r="D470" s="48"/>
      <c r="E470" s="33" t="s">
        <v>551</v>
      </c>
      <c r="F470" s="21">
        <v>100</v>
      </c>
      <c r="G470" s="22"/>
      <c r="H470" s="22">
        <v>100</v>
      </c>
      <c r="I470" s="23"/>
      <c r="J470" s="21">
        <v>100</v>
      </c>
      <c r="K470" s="22"/>
      <c r="L470" s="22">
        <v>100</v>
      </c>
      <c r="M470" s="23"/>
      <c r="N470" s="105">
        <f t="shared" si="256"/>
        <v>100</v>
      </c>
      <c r="O470" s="22"/>
      <c r="P470" s="22">
        <f>L470/H470*100</f>
        <v>100</v>
      </c>
      <c r="Q470" s="22"/>
    </row>
    <row r="471" spans="1:17" s="20" customFormat="1" ht="33" customHeight="1">
      <c r="A471" s="49" t="s">
        <v>154</v>
      </c>
      <c r="B471" s="49" t="s">
        <v>411</v>
      </c>
      <c r="C471" s="49" t="s">
        <v>155</v>
      </c>
      <c r="D471" s="46" t="s">
        <v>15</v>
      </c>
      <c r="E471" s="33"/>
      <c r="F471" s="21">
        <f>F472</f>
        <v>42584.509999999995</v>
      </c>
      <c r="G471" s="22"/>
      <c r="H471" s="22">
        <f t="shared" ref="H471:N471" si="259">H472</f>
        <v>1367.2</v>
      </c>
      <c r="I471" s="23">
        <f t="shared" si="259"/>
        <v>41217.31</v>
      </c>
      <c r="J471" s="21">
        <f t="shared" si="259"/>
        <v>33765.392910000002</v>
      </c>
      <c r="K471" s="22"/>
      <c r="L471" s="22">
        <f t="shared" si="259"/>
        <v>0</v>
      </c>
      <c r="M471" s="23">
        <f t="shared" si="259"/>
        <v>33765.392910000002</v>
      </c>
      <c r="N471" s="105">
        <f t="shared" si="259"/>
        <v>79.290316854649745</v>
      </c>
      <c r="O471" s="22"/>
      <c r="P471" s="22">
        <f t="shared" ref="P471:P472" si="260">L471/H471*100</f>
        <v>0</v>
      </c>
      <c r="Q471" s="22">
        <f t="shared" si="209"/>
        <v>81.92041865420137</v>
      </c>
    </row>
    <row r="472" spans="1:17" s="20" customFormat="1" ht="49.5" customHeight="1">
      <c r="A472" s="49"/>
      <c r="B472" s="49"/>
      <c r="C472" s="49"/>
      <c r="D472" s="44" t="s">
        <v>193</v>
      </c>
      <c r="E472" s="33"/>
      <c r="F472" s="21">
        <f>F473+F474+F475+F476+F477</f>
        <v>42584.509999999995</v>
      </c>
      <c r="G472" s="22"/>
      <c r="H472" s="22">
        <f t="shared" ref="H472:M472" si="261">H473+H474+H475+H476+H477</f>
        <v>1367.2</v>
      </c>
      <c r="I472" s="23">
        <f t="shared" si="261"/>
        <v>41217.31</v>
      </c>
      <c r="J472" s="21">
        <f t="shared" si="261"/>
        <v>33765.392910000002</v>
      </c>
      <c r="K472" s="22"/>
      <c r="L472" s="22">
        <f t="shared" si="261"/>
        <v>0</v>
      </c>
      <c r="M472" s="23">
        <f t="shared" si="261"/>
        <v>33765.392910000002</v>
      </c>
      <c r="N472" s="105">
        <f t="shared" si="209"/>
        <v>79.290316854649745</v>
      </c>
      <c r="O472" s="22"/>
      <c r="P472" s="22">
        <f t="shared" si="260"/>
        <v>0</v>
      </c>
      <c r="Q472" s="22">
        <f t="shared" si="209"/>
        <v>81.92041865420137</v>
      </c>
    </row>
    <row r="473" spans="1:17" s="20" customFormat="1" ht="12">
      <c r="A473" s="49"/>
      <c r="B473" s="49"/>
      <c r="C473" s="49"/>
      <c r="D473" s="9"/>
      <c r="E473" s="33" t="s">
        <v>204</v>
      </c>
      <c r="F473" s="21">
        <v>30568.261999999999</v>
      </c>
      <c r="G473" s="22"/>
      <c r="H473" s="22"/>
      <c r="I473" s="23">
        <v>30568.261999999999</v>
      </c>
      <c r="J473" s="21">
        <v>24991.596750000001</v>
      </c>
      <c r="K473" s="22"/>
      <c r="L473" s="22"/>
      <c r="M473" s="23">
        <v>24991.596750000001</v>
      </c>
      <c r="N473" s="105">
        <f t="shared" ref="N473:N477" si="262">J473/F473*100</f>
        <v>81.756681979498865</v>
      </c>
      <c r="O473" s="22"/>
      <c r="P473" s="22"/>
      <c r="Q473" s="22">
        <f t="shared" ref="Q473:Q475" si="263">M473/I473*100</f>
        <v>81.756681979498865</v>
      </c>
    </row>
    <row r="474" spans="1:17" s="20" customFormat="1" ht="12">
      <c r="A474" s="49"/>
      <c r="B474" s="49"/>
      <c r="C474" s="49"/>
      <c r="D474" s="9"/>
      <c r="E474" s="33" t="s">
        <v>205</v>
      </c>
      <c r="F474" s="21">
        <v>6624.5479999999998</v>
      </c>
      <c r="G474" s="22"/>
      <c r="H474" s="22"/>
      <c r="I474" s="23">
        <v>6624.5479999999998</v>
      </c>
      <c r="J474" s="21">
        <v>4786.6471600000004</v>
      </c>
      <c r="K474" s="22"/>
      <c r="L474" s="22"/>
      <c r="M474" s="23">
        <v>4786.6471600000004</v>
      </c>
      <c r="N474" s="105">
        <f t="shared" si="262"/>
        <v>72.256207668810006</v>
      </c>
      <c r="O474" s="22"/>
      <c r="P474" s="22"/>
      <c r="Q474" s="22">
        <f t="shared" si="263"/>
        <v>72.256207668810006</v>
      </c>
    </row>
    <row r="475" spans="1:17" s="20" customFormat="1" ht="12">
      <c r="A475" s="49"/>
      <c r="B475" s="49"/>
      <c r="C475" s="49"/>
      <c r="D475" s="9"/>
      <c r="E475" s="33" t="s">
        <v>206</v>
      </c>
      <c r="F475" s="21">
        <v>4024.5</v>
      </c>
      <c r="G475" s="22"/>
      <c r="H475" s="22"/>
      <c r="I475" s="23">
        <v>4024.5</v>
      </c>
      <c r="J475" s="21">
        <v>3987.1489999999999</v>
      </c>
      <c r="K475" s="22"/>
      <c r="L475" s="22"/>
      <c r="M475" s="23">
        <v>3987.1489999999999</v>
      </c>
      <c r="N475" s="105">
        <f t="shared" si="262"/>
        <v>99.071909553981868</v>
      </c>
      <c r="O475" s="22"/>
      <c r="P475" s="22"/>
      <c r="Q475" s="22">
        <f t="shared" si="263"/>
        <v>99.071909553981868</v>
      </c>
    </row>
    <row r="476" spans="1:17" s="20" customFormat="1" ht="12">
      <c r="A476" s="49"/>
      <c r="B476" s="49"/>
      <c r="C476" s="49"/>
      <c r="D476" s="9"/>
      <c r="E476" s="33" t="s">
        <v>659</v>
      </c>
      <c r="F476" s="21">
        <v>370</v>
      </c>
      <c r="G476" s="22"/>
      <c r="H476" s="22">
        <v>370</v>
      </c>
      <c r="I476" s="23"/>
      <c r="J476" s="21">
        <v>0</v>
      </c>
      <c r="K476" s="22"/>
      <c r="L476" s="22">
        <v>0</v>
      </c>
      <c r="M476" s="23"/>
      <c r="N476" s="105">
        <f t="shared" si="262"/>
        <v>0</v>
      </c>
      <c r="O476" s="22"/>
      <c r="P476" s="22">
        <f t="shared" ref="P476:P478" si="264">L476/H476*100</f>
        <v>0</v>
      </c>
      <c r="Q476" s="22"/>
    </row>
    <row r="477" spans="1:17" s="20" customFormat="1" ht="12">
      <c r="A477" s="49"/>
      <c r="B477" s="49"/>
      <c r="C477" s="49"/>
      <c r="D477" s="9"/>
      <c r="E477" s="33" t="s">
        <v>660</v>
      </c>
      <c r="F477" s="21">
        <v>997.2</v>
      </c>
      <c r="G477" s="22"/>
      <c r="H477" s="22">
        <v>997.2</v>
      </c>
      <c r="I477" s="23"/>
      <c r="J477" s="21">
        <v>0</v>
      </c>
      <c r="K477" s="22"/>
      <c r="L477" s="22">
        <v>0</v>
      </c>
      <c r="M477" s="23"/>
      <c r="N477" s="105">
        <f t="shared" si="262"/>
        <v>0</v>
      </c>
      <c r="O477" s="22"/>
      <c r="P477" s="22">
        <f t="shared" si="264"/>
        <v>0</v>
      </c>
      <c r="Q477" s="22"/>
    </row>
    <row r="478" spans="1:17" s="2" customFormat="1" ht="34.5" customHeight="1">
      <c r="A478" s="52" t="s">
        <v>156</v>
      </c>
      <c r="B478" s="52" t="s">
        <v>138</v>
      </c>
      <c r="C478" s="52" t="s">
        <v>157</v>
      </c>
      <c r="D478" s="46" t="s">
        <v>15</v>
      </c>
      <c r="E478" s="33"/>
      <c r="F478" s="21">
        <f>F479</f>
        <v>1199.5182</v>
      </c>
      <c r="G478" s="22"/>
      <c r="H478" s="22">
        <f t="shared" ref="H478:M478" si="265">H479</f>
        <v>389.51499999999999</v>
      </c>
      <c r="I478" s="23">
        <f t="shared" si="265"/>
        <v>810.00319999999999</v>
      </c>
      <c r="J478" s="21">
        <f t="shared" si="265"/>
        <v>974.13620000000003</v>
      </c>
      <c r="K478" s="22"/>
      <c r="L478" s="22">
        <f t="shared" si="265"/>
        <v>389.51499999999999</v>
      </c>
      <c r="M478" s="23">
        <f t="shared" si="265"/>
        <v>584.62120000000004</v>
      </c>
      <c r="N478" s="105">
        <f t="shared" si="209"/>
        <v>81.210622731693448</v>
      </c>
      <c r="O478" s="22"/>
      <c r="P478" s="22">
        <f t="shared" si="264"/>
        <v>100</v>
      </c>
      <c r="Q478" s="22">
        <f t="shared" ref="Q478" si="266">M478/I478*100</f>
        <v>72.175171653642849</v>
      </c>
    </row>
    <row r="479" spans="1:17" s="2" customFormat="1" ht="56.25" customHeight="1">
      <c r="A479" s="52"/>
      <c r="B479" s="52"/>
      <c r="C479" s="52"/>
      <c r="D479" s="44" t="s">
        <v>193</v>
      </c>
      <c r="E479" s="33"/>
      <c r="F479" s="21">
        <f>F480+F481</f>
        <v>1199.5182</v>
      </c>
      <c r="G479" s="22"/>
      <c r="H479" s="22">
        <f t="shared" ref="H479:M479" si="267">H480+H481</f>
        <v>389.51499999999999</v>
      </c>
      <c r="I479" s="23">
        <f t="shared" si="267"/>
        <v>810.00319999999999</v>
      </c>
      <c r="J479" s="21">
        <f t="shared" si="267"/>
        <v>974.13620000000003</v>
      </c>
      <c r="K479" s="22"/>
      <c r="L479" s="22">
        <f t="shared" si="267"/>
        <v>389.51499999999999</v>
      </c>
      <c r="M479" s="23">
        <f t="shared" si="267"/>
        <v>584.62120000000004</v>
      </c>
      <c r="N479" s="105">
        <f t="shared" si="209"/>
        <v>81.210622731693448</v>
      </c>
      <c r="O479" s="22"/>
      <c r="P479" s="22">
        <f t="shared" ref="P479" si="268">L479/H479*100</f>
        <v>100</v>
      </c>
      <c r="Q479" s="22">
        <f t="shared" ref="Q479" si="269">M479/I479*100</f>
        <v>72.175171653642849</v>
      </c>
    </row>
    <row r="480" spans="1:17" s="2" customFormat="1" ht="15.75" customHeight="1">
      <c r="A480" s="52"/>
      <c r="B480" s="52"/>
      <c r="C480" s="52"/>
      <c r="D480" s="48"/>
      <c r="E480" s="33" t="s">
        <v>208</v>
      </c>
      <c r="F480" s="21">
        <v>810.00319999999999</v>
      </c>
      <c r="G480" s="22"/>
      <c r="H480" s="22"/>
      <c r="I480" s="23">
        <v>810.00319999999999</v>
      </c>
      <c r="J480" s="21">
        <v>584.62120000000004</v>
      </c>
      <c r="K480" s="22"/>
      <c r="L480" s="22"/>
      <c r="M480" s="23">
        <v>584.62120000000004</v>
      </c>
      <c r="N480" s="105">
        <f t="shared" ref="N480" si="270">J480/F480*100</f>
        <v>72.175171653642849</v>
      </c>
      <c r="O480" s="22"/>
      <c r="P480" s="22"/>
      <c r="Q480" s="22">
        <f t="shared" ref="Q480" si="271">M480/I480*100</f>
        <v>72.175171653642849</v>
      </c>
    </row>
    <row r="481" spans="1:17" s="2" customFormat="1" ht="15.75" customHeight="1">
      <c r="A481" s="52"/>
      <c r="B481" s="52"/>
      <c r="C481" s="52"/>
      <c r="D481" s="48"/>
      <c r="E481" s="33" t="s">
        <v>661</v>
      </c>
      <c r="F481" s="21">
        <v>389.51499999999999</v>
      </c>
      <c r="G481" s="22"/>
      <c r="H481" s="22">
        <v>389.51499999999999</v>
      </c>
      <c r="I481" s="23"/>
      <c r="J481" s="21">
        <v>389.51499999999999</v>
      </c>
      <c r="K481" s="22"/>
      <c r="L481" s="22">
        <v>389.51499999999999</v>
      </c>
      <c r="M481" s="23"/>
      <c r="N481" s="105">
        <f t="shared" si="209"/>
        <v>100</v>
      </c>
      <c r="O481" s="22"/>
      <c r="P481" s="22">
        <f t="shared" ref="P481" si="272">L481/H481*100</f>
        <v>100</v>
      </c>
      <c r="Q481" s="22"/>
    </row>
    <row r="482" spans="1:17" s="2" customFormat="1" ht="34.5" customHeight="1">
      <c r="A482" s="52" t="s">
        <v>158</v>
      </c>
      <c r="B482" s="52" t="s">
        <v>159</v>
      </c>
      <c r="C482" s="52" t="s">
        <v>157</v>
      </c>
      <c r="D482" s="46" t="s">
        <v>15</v>
      </c>
      <c r="E482" s="33"/>
      <c r="F482" s="21">
        <v>170</v>
      </c>
      <c r="G482" s="22"/>
      <c r="H482" s="22"/>
      <c r="I482" s="23">
        <v>170</v>
      </c>
      <c r="J482" s="21">
        <v>0.6</v>
      </c>
      <c r="K482" s="22"/>
      <c r="L482" s="22"/>
      <c r="M482" s="23">
        <v>0.6</v>
      </c>
      <c r="N482" s="105">
        <f t="shared" si="209"/>
        <v>0.3529411764705882</v>
      </c>
      <c r="O482" s="22"/>
      <c r="P482" s="22"/>
      <c r="Q482" s="22">
        <f t="shared" si="209"/>
        <v>0.3529411764705882</v>
      </c>
    </row>
    <row r="483" spans="1:17" s="2" customFormat="1" ht="56.25" customHeight="1">
      <c r="A483" s="52"/>
      <c r="B483" s="52"/>
      <c r="C483" s="52"/>
      <c r="D483" s="44" t="s">
        <v>193</v>
      </c>
      <c r="E483" s="33"/>
      <c r="F483" s="21">
        <v>170</v>
      </c>
      <c r="G483" s="22"/>
      <c r="H483" s="22"/>
      <c r="I483" s="23">
        <v>170</v>
      </c>
      <c r="J483" s="21">
        <v>6</v>
      </c>
      <c r="K483" s="22"/>
      <c r="L483" s="22"/>
      <c r="M483" s="23">
        <v>0.6</v>
      </c>
      <c r="N483" s="105">
        <f t="shared" si="209"/>
        <v>3.5294117647058822</v>
      </c>
      <c r="O483" s="22"/>
      <c r="P483" s="22"/>
      <c r="Q483" s="22">
        <f t="shared" si="209"/>
        <v>0.3529411764705882</v>
      </c>
    </row>
    <row r="484" spans="1:17" s="2" customFormat="1" ht="49.5" customHeight="1">
      <c r="A484" s="52"/>
      <c r="B484" s="52"/>
      <c r="C484" s="52"/>
      <c r="D484" s="48"/>
      <c r="E484" s="33" t="s">
        <v>207</v>
      </c>
      <c r="F484" s="21">
        <v>170</v>
      </c>
      <c r="G484" s="22"/>
      <c r="H484" s="22"/>
      <c r="I484" s="23">
        <v>170</v>
      </c>
      <c r="J484" s="21">
        <v>0.6</v>
      </c>
      <c r="K484" s="22"/>
      <c r="L484" s="22"/>
      <c r="M484" s="23">
        <v>0.6</v>
      </c>
      <c r="N484" s="105">
        <f t="shared" si="209"/>
        <v>0.3529411764705882</v>
      </c>
      <c r="O484" s="22"/>
      <c r="P484" s="22"/>
      <c r="Q484" s="22">
        <f t="shared" si="209"/>
        <v>0.3529411764705882</v>
      </c>
    </row>
    <row r="485" spans="1:17" s="2" customFormat="1" ht="34.5" customHeight="1">
      <c r="A485" s="52" t="s">
        <v>548</v>
      </c>
      <c r="B485" s="52" t="s">
        <v>549</v>
      </c>
      <c r="C485" s="52" t="s">
        <v>550</v>
      </c>
      <c r="D485" s="46" t="s">
        <v>15</v>
      </c>
      <c r="E485" s="33"/>
      <c r="F485" s="21">
        <v>100</v>
      </c>
      <c r="G485" s="22"/>
      <c r="H485" s="22">
        <v>100</v>
      </c>
      <c r="I485" s="23"/>
      <c r="J485" s="21">
        <v>100</v>
      </c>
      <c r="K485" s="22"/>
      <c r="L485" s="22">
        <v>100</v>
      </c>
      <c r="M485" s="23"/>
      <c r="N485" s="105">
        <f t="shared" si="209"/>
        <v>100</v>
      </c>
      <c r="O485" s="22"/>
      <c r="P485" s="22">
        <f t="shared" ref="P485:P487" si="273">L485/H485*100</f>
        <v>100</v>
      </c>
      <c r="Q485" s="22"/>
    </row>
    <row r="486" spans="1:17" s="2" customFormat="1" ht="56.25" customHeight="1">
      <c r="A486" s="52"/>
      <c r="B486" s="52"/>
      <c r="C486" s="52"/>
      <c r="D486" s="44" t="s">
        <v>193</v>
      </c>
      <c r="E486" s="33"/>
      <c r="F486" s="21">
        <v>100</v>
      </c>
      <c r="G486" s="22"/>
      <c r="H486" s="22">
        <v>100</v>
      </c>
      <c r="I486" s="23"/>
      <c r="J486" s="21">
        <v>100</v>
      </c>
      <c r="K486" s="22"/>
      <c r="L486" s="22">
        <v>100</v>
      </c>
      <c r="M486" s="23"/>
      <c r="N486" s="105">
        <f t="shared" si="209"/>
        <v>100</v>
      </c>
      <c r="O486" s="22"/>
      <c r="P486" s="22">
        <f t="shared" si="273"/>
        <v>100</v>
      </c>
      <c r="Q486" s="22"/>
    </row>
    <row r="487" spans="1:17" s="2" customFormat="1" ht="49.5" customHeight="1">
      <c r="A487" s="52"/>
      <c r="B487" s="52"/>
      <c r="C487" s="52"/>
      <c r="D487" s="48"/>
      <c r="E487" s="33" t="s">
        <v>551</v>
      </c>
      <c r="F487" s="21">
        <v>100</v>
      </c>
      <c r="G487" s="22"/>
      <c r="H487" s="22">
        <v>100</v>
      </c>
      <c r="I487" s="23"/>
      <c r="J487" s="21">
        <v>100</v>
      </c>
      <c r="K487" s="22"/>
      <c r="L487" s="22">
        <v>100</v>
      </c>
      <c r="M487" s="23"/>
      <c r="N487" s="105">
        <f t="shared" si="209"/>
        <v>100</v>
      </c>
      <c r="O487" s="22"/>
      <c r="P487" s="22">
        <f t="shared" si="273"/>
        <v>100</v>
      </c>
      <c r="Q487" s="22"/>
    </row>
    <row r="488" spans="1:17" s="2" customFormat="1" ht="27" customHeight="1">
      <c r="A488" s="63" t="s">
        <v>27</v>
      </c>
      <c r="B488" s="63" t="s">
        <v>244</v>
      </c>
      <c r="C488" s="63" t="s">
        <v>163</v>
      </c>
      <c r="D488" s="45" t="s">
        <v>31</v>
      </c>
      <c r="E488" s="101"/>
      <c r="F488" s="16">
        <f t="shared" ref="F488:M488" si="274">F489+F506</f>
        <v>53163.224239999989</v>
      </c>
      <c r="G488" s="17"/>
      <c r="H488" s="17">
        <f t="shared" si="274"/>
        <v>11890.725000000002</v>
      </c>
      <c r="I488" s="18">
        <f t="shared" si="274"/>
        <v>41272.499240000005</v>
      </c>
      <c r="J488" s="16">
        <f t="shared" si="274"/>
        <v>31568.735119999998</v>
      </c>
      <c r="K488" s="17">
        <f t="shared" si="274"/>
        <v>0</v>
      </c>
      <c r="L488" s="17">
        <f t="shared" si="274"/>
        <v>1627.1037300000003</v>
      </c>
      <c r="M488" s="18">
        <f t="shared" si="274"/>
        <v>29941.631389999999</v>
      </c>
      <c r="N488" s="19">
        <f t="shared" si="209"/>
        <v>59.380776036995321</v>
      </c>
      <c r="O488" s="17"/>
      <c r="P488" s="17">
        <f t="shared" ref="P488:P489" si="275">L488/H488*100</f>
        <v>13.683805907545587</v>
      </c>
      <c r="Q488" s="17">
        <f t="shared" si="209"/>
        <v>72.546203746686402</v>
      </c>
    </row>
    <row r="489" spans="1:17" s="2" customFormat="1" ht="24.75" customHeight="1">
      <c r="A489" s="64"/>
      <c r="B489" s="64"/>
      <c r="C489" s="64"/>
      <c r="D489" s="50" t="s">
        <v>245</v>
      </c>
      <c r="E489" s="33"/>
      <c r="F489" s="21">
        <f>SUM(F490:F505)</f>
        <v>52594.22159999999</v>
      </c>
      <c r="G489" s="22"/>
      <c r="H489" s="22">
        <f t="shared" ref="G489:M489" si="276">SUM(H490:H505)</f>
        <v>11321.722360000002</v>
      </c>
      <c r="I489" s="23">
        <f t="shared" si="276"/>
        <v>41272.499240000005</v>
      </c>
      <c r="J489" s="21">
        <f t="shared" si="276"/>
        <v>30999.732479999999</v>
      </c>
      <c r="K489" s="22">
        <f t="shared" si="276"/>
        <v>0</v>
      </c>
      <c r="L489" s="22">
        <f t="shared" si="276"/>
        <v>1058.1010900000001</v>
      </c>
      <c r="M489" s="23">
        <f t="shared" si="276"/>
        <v>29941.631389999999</v>
      </c>
      <c r="N489" s="105">
        <f t="shared" si="209"/>
        <v>58.941327653378572</v>
      </c>
      <c r="O489" s="22"/>
      <c r="P489" s="22">
        <f t="shared" si="275"/>
        <v>9.345760798183008</v>
      </c>
      <c r="Q489" s="22">
        <f t="shared" si="209"/>
        <v>72.546203746686402</v>
      </c>
    </row>
    <row r="490" spans="1:17" s="2" customFormat="1" ht="15.75" customHeight="1">
      <c r="A490" s="64"/>
      <c r="B490" s="64"/>
      <c r="C490" s="64"/>
      <c r="D490" s="51"/>
      <c r="E490" s="33" t="s">
        <v>585</v>
      </c>
      <c r="F490" s="21">
        <v>170.2</v>
      </c>
      <c r="G490" s="22"/>
      <c r="H490" s="22"/>
      <c r="I490" s="23">
        <v>170.2</v>
      </c>
      <c r="J490" s="21">
        <v>108.6</v>
      </c>
      <c r="K490" s="22"/>
      <c r="L490" s="22"/>
      <c r="M490" s="23">
        <v>108.6</v>
      </c>
      <c r="N490" s="105">
        <f t="shared" si="209"/>
        <v>63.807285546415983</v>
      </c>
      <c r="O490" s="22"/>
      <c r="P490" s="22"/>
      <c r="Q490" s="22">
        <f t="shared" si="209"/>
        <v>63.807285546415983</v>
      </c>
    </row>
    <row r="491" spans="1:17" s="2" customFormat="1" ht="15.75" customHeight="1">
      <c r="A491" s="64"/>
      <c r="B491" s="64"/>
      <c r="C491" s="64"/>
      <c r="D491" s="51"/>
      <c r="E491" s="33" t="s">
        <v>586</v>
      </c>
      <c r="F491" s="21">
        <v>1034</v>
      </c>
      <c r="G491" s="22"/>
      <c r="H491" s="22"/>
      <c r="I491" s="23">
        <v>1034</v>
      </c>
      <c r="J491" s="21">
        <v>550.41999999999996</v>
      </c>
      <c r="K491" s="22"/>
      <c r="L491" s="22"/>
      <c r="M491" s="23">
        <v>550.41999999999996</v>
      </c>
      <c r="N491" s="105">
        <f t="shared" si="209"/>
        <v>53.232108317214696</v>
      </c>
      <c r="O491" s="22"/>
      <c r="P491" s="22"/>
      <c r="Q491" s="22">
        <f t="shared" si="209"/>
        <v>53.232108317214696</v>
      </c>
    </row>
    <row r="492" spans="1:17" s="2" customFormat="1" ht="15.75" customHeight="1">
      <c r="A492" s="64"/>
      <c r="B492" s="64"/>
      <c r="C492" s="64"/>
      <c r="D492" s="51"/>
      <c r="E492" s="33" t="s">
        <v>587</v>
      </c>
      <c r="F492" s="21">
        <v>150</v>
      </c>
      <c r="G492" s="22"/>
      <c r="H492" s="22"/>
      <c r="I492" s="23">
        <v>150</v>
      </c>
      <c r="J492" s="21">
        <v>0</v>
      </c>
      <c r="K492" s="22"/>
      <c r="L492" s="22"/>
      <c r="M492" s="23">
        <v>0</v>
      </c>
      <c r="N492" s="105">
        <f t="shared" ref="N492:N507" si="277">J492/F492*100</f>
        <v>0</v>
      </c>
      <c r="O492" s="22"/>
      <c r="P492" s="22"/>
      <c r="Q492" s="22">
        <f t="shared" ref="Q492:Q494" si="278">M492/I492*100</f>
        <v>0</v>
      </c>
    </row>
    <row r="493" spans="1:17" s="2" customFormat="1" ht="15.75" customHeight="1">
      <c r="A493" s="64"/>
      <c r="B493" s="64"/>
      <c r="C493" s="64"/>
      <c r="D493" s="51"/>
      <c r="E493" s="33" t="s">
        <v>264</v>
      </c>
      <c r="F493" s="21">
        <v>8535</v>
      </c>
      <c r="G493" s="22"/>
      <c r="H493" s="22"/>
      <c r="I493" s="23">
        <v>8535</v>
      </c>
      <c r="J493" s="21">
        <v>6849.8790399999998</v>
      </c>
      <c r="K493" s="22"/>
      <c r="L493" s="22"/>
      <c r="M493" s="23">
        <v>6849.8790399999998</v>
      </c>
      <c r="N493" s="105">
        <f t="shared" si="277"/>
        <v>80.256344932630341</v>
      </c>
      <c r="O493" s="22"/>
      <c r="P493" s="22"/>
      <c r="Q493" s="22">
        <f t="shared" si="278"/>
        <v>80.256344932630341</v>
      </c>
    </row>
    <row r="494" spans="1:17" s="2" customFormat="1" ht="15.75" customHeight="1">
      <c r="A494" s="64"/>
      <c r="B494" s="64"/>
      <c r="C494" s="64"/>
      <c r="D494" s="51"/>
      <c r="E494" s="33" t="s">
        <v>261</v>
      </c>
      <c r="F494" s="21">
        <v>9210.7018800000005</v>
      </c>
      <c r="G494" s="22"/>
      <c r="H494" s="22"/>
      <c r="I494" s="23">
        <v>9210.7018800000005</v>
      </c>
      <c r="J494" s="21">
        <v>6555.2490500000004</v>
      </c>
      <c r="K494" s="22"/>
      <c r="L494" s="22"/>
      <c r="M494" s="23">
        <v>6555.2490500000004</v>
      </c>
      <c r="N494" s="105">
        <f t="shared" si="277"/>
        <v>71.169918811876684</v>
      </c>
      <c r="O494" s="22"/>
      <c r="P494" s="22"/>
      <c r="Q494" s="22">
        <f t="shared" si="278"/>
        <v>71.169918811876684</v>
      </c>
    </row>
    <row r="495" spans="1:17" s="2" customFormat="1" ht="15.75" customHeight="1">
      <c r="A495" s="64"/>
      <c r="B495" s="64"/>
      <c r="C495" s="64"/>
      <c r="D495" s="51"/>
      <c r="E495" s="33" t="s">
        <v>589</v>
      </c>
      <c r="F495" s="21">
        <v>700</v>
      </c>
      <c r="G495" s="22"/>
      <c r="H495" s="22">
        <v>595.29999999999995</v>
      </c>
      <c r="I495" s="23">
        <v>104.7</v>
      </c>
      <c r="J495" s="21">
        <v>0</v>
      </c>
      <c r="K495" s="22"/>
      <c r="L495" s="22">
        <v>0</v>
      </c>
      <c r="M495" s="23">
        <v>0</v>
      </c>
      <c r="N495" s="105">
        <f t="shared" si="277"/>
        <v>0</v>
      </c>
      <c r="O495" s="22"/>
      <c r="P495" s="22">
        <f t="shared" ref="P495:Q495" si="279">L495/H495*100</f>
        <v>0</v>
      </c>
      <c r="Q495" s="22">
        <f t="shared" si="279"/>
        <v>0</v>
      </c>
    </row>
    <row r="496" spans="1:17" s="2" customFormat="1" ht="15.75" customHeight="1">
      <c r="A496" s="64"/>
      <c r="B496" s="64"/>
      <c r="C496" s="64"/>
      <c r="D496" s="51"/>
      <c r="E496" s="33" t="s">
        <v>268</v>
      </c>
      <c r="F496" s="21">
        <v>1480.4627599999999</v>
      </c>
      <c r="G496" s="22"/>
      <c r="H496" s="22"/>
      <c r="I496" s="23">
        <v>1480.4627599999999</v>
      </c>
      <c r="J496" s="21">
        <v>1480.4627599999999</v>
      </c>
      <c r="K496" s="22"/>
      <c r="L496" s="22"/>
      <c r="M496" s="23">
        <v>1480.4627599999999</v>
      </c>
      <c r="N496" s="105">
        <f t="shared" si="277"/>
        <v>100</v>
      </c>
      <c r="O496" s="22"/>
      <c r="P496" s="22"/>
      <c r="Q496" s="22">
        <f t="shared" ref="Q496" si="280">M496/I496*100</f>
        <v>100</v>
      </c>
    </row>
    <row r="497" spans="1:17" s="2" customFormat="1" ht="15.75" customHeight="1">
      <c r="A497" s="64"/>
      <c r="B497" s="64"/>
      <c r="C497" s="64"/>
      <c r="D497" s="51"/>
      <c r="E497" s="33" t="s">
        <v>662</v>
      </c>
      <c r="F497" s="21">
        <v>633.4</v>
      </c>
      <c r="G497" s="22"/>
      <c r="H497" s="22">
        <v>633.4</v>
      </c>
      <c r="I497" s="23"/>
      <c r="J497" s="21">
        <v>63.774000000000001</v>
      </c>
      <c r="K497" s="22"/>
      <c r="L497" s="22">
        <v>63.774000000000001</v>
      </c>
      <c r="M497" s="23"/>
      <c r="N497" s="105">
        <f t="shared" si="277"/>
        <v>10.068519103252289</v>
      </c>
      <c r="O497" s="22"/>
      <c r="P497" s="22">
        <f t="shared" ref="P497:P498" si="281">L497/H497*100</f>
        <v>10.068519103252289</v>
      </c>
      <c r="Q497" s="22"/>
    </row>
    <row r="498" spans="1:17" s="2" customFormat="1" ht="15.75" customHeight="1">
      <c r="A498" s="64"/>
      <c r="B498" s="64"/>
      <c r="C498" s="64"/>
      <c r="D498" s="51"/>
      <c r="E498" s="124" t="s">
        <v>669</v>
      </c>
      <c r="F498" s="125">
        <v>8667</v>
      </c>
      <c r="G498" s="126"/>
      <c r="H498" s="126">
        <v>8667</v>
      </c>
      <c r="I498" s="127"/>
      <c r="J498" s="125">
        <v>0</v>
      </c>
      <c r="K498" s="126"/>
      <c r="L498" s="126">
        <v>0</v>
      </c>
      <c r="M498" s="127"/>
      <c r="N498" s="105">
        <f t="shared" si="277"/>
        <v>0</v>
      </c>
      <c r="O498" s="22"/>
      <c r="P498" s="22">
        <f t="shared" si="281"/>
        <v>0</v>
      </c>
      <c r="Q498" s="22"/>
    </row>
    <row r="499" spans="1:17" s="2" customFormat="1" ht="15.75" customHeight="1">
      <c r="A499" s="64"/>
      <c r="B499" s="64"/>
      <c r="C499" s="64"/>
      <c r="D499" s="51"/>
      <c r="E499" s="33" t="s">
        <v>276</v>
      </c>
      <c r="F499" s="21">
        <v>16550.099999999999</v>
      </c>
      <c r="G499" s="22"/>
      <c r="H499" s="22"/>
      <c r="I499" s="23">
        <v>16550.099999999999</v>
      </c>
      <c r="J499" s="21">
        <v>11420.83116</v>
      </c>
      <c r="K499" s="22"/>
      <c r="L499" s="22"/>
      <c r="M499" s="23">
        <v>11420.83116</v>
      </c>
      <c r="N499" s="105">
        <f t="shared" si="277"/>
        <v>69.007626298330521</v>
      </c>
      <c r="O499" s="22"/>
      <c r="P499" s="22"/>
      <c r="Q499" s="22">
        <f t="shared" ref="Q499:Q501" si="282">M499/I499*100</f>
        <v>69.007626298330521</v>
      </c>
    </row>
    <row r="500" spans="1:17" s="2" customFormat="1" ht="15.75" customHeight="1">
      <c r="A500" s="64"/>
      <c r="B500" s="64"/>
      <c r="C500" s="64"/>
      <c r="D500" s="51"/>
      <c r="E500" s="33" t="s">
        <v>590</v>
      </c>
      <c r="F500" s="21">
        <f>H500+I500</f>
        <v>427.33336000000003</v>
      </c>
      <c r="G500" s="22"/>
      <c r="H500" s="22">
        <v>379.33336000000003</v>
      </c>
      <c r="I500" s="23">
        <v>48</v>
      </c>
      <c r="J500" s="21">
        <v>215.53809000000001</v>
      </c>
      <c r="K500" s="22"/>
      <c r="L500" s="24">
        <v>215.53809000000001</v>
      </c>
      <c r="M500" s="23">
        <v>0</v>
      </c>
      <c r="N500" s="105">
        <f t="shared" si="277"/>
        <v>50.437927429770525</v>
      </c>
      <c r="O500" s="22"/>
      <c r="P500" s="22">
        <f t="shared" ref="P500" si="283">L500/H500*100</f>
        <v>56.820230627751798</v>
      </c>
      <c r="Q500" s="22">
        <f t="shared" si="282"/>
        <v>0</v>
      </c>
    </row>
    <row r="501" spans="1:17" s="2" customFormat="1" ht="15.75" customHeight="1">
      <c r="A501" s="64"/>
      <c r="B501" s="64"/>
      <c r="C501" s="64"/>
      <c r="D501" s="51"/>
      <c r="E501" s="33" t="s">
        <v>672</v>
      </c>
      <c r="F501" s="21">
        <v>2340.9346</v>
      </c>
      <c r="G501" s="22"/>
      <c r="H501" s="22"/>
      <c r="I501" s="23">
        <v>2340.9346</v>
      </c>
      <c r="J501" s="21">
        <v>1361.85412</v>
      </c>
      <c r="K501" s="22"/>
      <c r="L501" s="22"/>
      <c r="M501" s="23">
        <v>1361.85412</v>
      </c>
      <c r="N501" s="105">
        <f t="shared" si="277"/>
        <v>58.175658559619734</v>
      </c>
      <c r="O501" s="22"/>
      <c r="P501" s="22"/>
      <c r="Q501" s="22">
        <f t="shared" si="282"/>
        <v>58.175658559619734</v>
      </c>
    </row>
    <row r="502" spans="1:17" s="2" customFormat="1" ht="15.75" customHeight="1">
      <c r="A502" s="64"/>
      <c r="B502" s="64"/>
      <c r="C502" s="64"/>
      <c r="D502" s="51"/>
      <c r="E502" s="33" t="s">
        <v>673</v>
      </c>
      <c r="F502" s="21">
        <v>500</v>
      </c>
      <c r="G502" s="22"/>
      <c r="H502" s="22">
        <v>500</v>
      </c>
      <c r="I502" s="23"/>
      <c r="J502" s="21">
        <v>500</v>
      </c>
      <c r="K502" s="22"/>
      <c r="L502" s="22">
        <v>500</v>
      </c>
      <c r="M502" s="23"/>
      <c r="N502" s="105">
        <f t="shared" si="277"/>
        <v>100</v>
      </c>
      <c r="O502" s="22"/>
      <c r="P502" s="22">
        <f t="shared" ref="P502:P503" si="284">L502/H502*100</f>
        <v>100</v>
      </c>
      <c r="Q502" s="22"/>
    </row>
    <row r="503" spans="1:17" s="2" customFormat="1" ht="15.75" customHeight="1">
      <c r="A503" s="64"/>
      <c r="B503" s="64"/>
      <c r="C503" s="64"/>
      <c r="D503" s="51"/>
      <c r="E503" s="33" t="s">
        <v>453</v>
      </c>
      <c r="F503" s="21">
        <v>301.7</v>
      </c>
      <c r="G503" s="22"/>
      <c r="H503" s="22">
        <v>267.89999999999998</v>
      </c>
      <c r="I503" s="23">
        <v>33.799999999999997</v>
      </c>
      <c r="J503" s="21">
        <v>0</v>
      </c>
      <c r="K503" s="22"/>
      <c r="L503" s="22">
        <v>0</v>
      </c>
      <c r="M503" s="23">
        <v>0</v>
      </c>
      <c r="N503" s="105">
        <f t="shared" si="277"/>
        <v>0</v>
      </c>
      <c r="O503" s="22"/>
      <c r="P503" s="22">
        <f>L503/H503*100</f>
        <v>0</v>
      </c>
      <c r="Q503" s="22">
        <f>M503/I503*100</f>
        <v>0</v>
      </c>
    </row>
    <row r="504" spans="1:17" s="2" customFormat="1" ht="15.75" customHeight="1">
      <c r="A504" s="64"/>
      <c r="B504" s="64"/>
      <c r="C504" s="64"/>
      <c r="D504" s="51"/>
      <c r="E504" s="33" t="s">
        <v>284</v>
      </c>
      <c r="F504" s="21">
        <v>1614.6</v>
      </c>
      <c r="G504" s="22"/>
      <c r="H504" s="22"/>
      <c r="I504" s="23">
        <v>1614.6</v>
      </c>
      <c r="J504" s="21">
        <v>1614.3352600000001</v>
      </c>
      <c r="K504" s="22"/>
      <c r="L504" s="22"/>
      <c r="M504" s="23">
        <v>1614.3352600000001</v>
      </c>
      <c r="N504" s="105">
        <f t="shared" si="277"/>
        <v>99.983603369255562</v>
      </c>
      <c r="O504" s="22"/>
      <c r="P504" s="22"/>
      <c r="Q504" s="22">
        <f t="shared" ref="Q504" si="285">M504/I504*100</f>
        <v>99.983603369255562</v>
      </c>
    </row>
    <row r="505" spans="1:17" s="2" customFormat="1" ht="15.75" customHeight="1">
      <c r="A505" s="64"/>
      <c r="B505" s="64"/>
      <c r="C505" s="64"/>
      <c r="D505" s="80"/>
      <c r="E505" s="33" t="s">
        <v>671</v>
      </c>
      <c r="F505" s="21">
        <v>278.78899999999999</v>
      </c>
      <c r="G505" s="22"/>
      <c r="H505" s="22">
        <v>278.78899999999999</v>
      </c>
      <c r="I505" s="23"/>
      <c r="J505" s="21">
        <v>278.78899999999999</v>
      </c>
      <c r="K505" s="22"/>
      <c r="L505" s="22">
        <v>278.78899999999999</v>
      </c>
      <c r="M505" s="23"/>
      <c r="N505" s="105">
        <f t="shared" si="277"/>
        <v>100</v>
      </c>
      <c r="O505" s="22"/>
      <c r="P505" s="22">
        <f t="shared" ref="P505:P507" si="286">L505/H505*100</f>
        <v>100</v>
      </c>
      <c r="Q505" s="22"/>
    </row>
    <row r="506" spans="1:17" s="25" customFormat="1" ht="31.5" customHeight="1">
      <c r="A506" s="36"/>
      <c r="B506" s="36"/>
      <c r="C506" s="36"/>
      <c r="D506" s="50" t="s">
        <v>382</v>
      </c>
      <c r="E506" s="33"/>
      <c r="F506" s="21">
        <v>569.00264000000004</v>
      </c>
      <c r="G506" s="22"/>
      <c r="H506" s="22">
        <v>569.00264000000004</v>
      </c>
      <c r="I506" s="23"/>
      <c r="J506" s="21">
        <v>569.00264000000004</v>
      </c>
      <c r="K506" s="22"/>
      <c r="L506" s="22">
        <v>569.00264000000004</v>
      </c>
      <c r="M506" s="23"/>
      <c r="N506" s="105">
        <f t="shared" si="277"/>
        <v>100</v>
      </c>
      <c r="O506" s="22"/>
      <c r="P506" s="22">
        <f t="shared" si="286"/>
        <v>100</v>
      </c>
      <c r="Q506" s="22"/>
    </row>
    <row r="507" spans="1:17" s="25" customFormat="1" ht="30.75" customHeight="1">
      <c r="A507" s="36"/>
      <c r="B507" s="36"/>
      <c r="C507" s="36"/>
      <c r="D507" s="80"/>
      <c r="E507" s="33" t="s">
        <v>588</v>
      </c>
      <c r="F507" s="21">
        <v>569.00264000000004</v>
      </c>
      <c r="G507" s="22"/>
      <c r="H507" s="22">
        <v>569.00264000000004</v>
      </c>
      <c r="I507" s="23"/>
      <c r="J507" s="21">
        <v>569.00264000000004</v>
      </c>
      <c r="K507" s="22"/>
      <c r="L507" s="22">
        <v>569.00264000000004</v>
      </c>
      <c r="M507" s="23"/>
      <c r="N507" s="105">
        <f t="shared" si="277"/>
        <v>100</v>
      </c>
      <c r="O507" s="22"/>
      <c r="P507" s="22">
        <f t="shared" si="286"/>
        <v>100</v>
      </c>
      <c r="Q507" s="22"/>
    </row>
    <row r="508" spans="1:17" s="2" customFormat="1" ht="26.25" customHeight="1">
      <c r="A508" s="53" t="s">
        <v>32</v>
      </c>
      <c r="B508" s="53" t="s">
        <v>246</v>
      </c>
      <c r="C508" s="53" t="s">
        <v>455</v>
      </c>
      <c r="D508" s="44" t="s">
        <v>31</v>
      </c>
      <c r="E508" s="33"/>
      <c r="F508" s="21">
        <f t="shared" ref="F508:M508" si="287">F509+F513</f>
        <v>1923.20264</v>
      </c>
      <c r="G508" s="22"/>
      <c r="H508" s="22">
        <f t="shared" si="287"/>
        <v>569.00264000000004</v>
      </c>
      <c r="I508" s="23">
        <f t="shared" si="287"/>
        <v>1354.2</v>
      </c>
      <c r="J508" s="21">
        <f t="shared" si="287"/>
        <v>1228.0226400000001</v>
      </c>
      <c r="K508" s="22"/>
      <c r="L508" s="22">
        <f t="shared" si="287"/>
        <v>569.00264000000004</v>
      </c>
      <c r="M508" s="23">
        <f t="shared" si="287"/>
        <v>659.02</v>
      </c>
      <c r="N508" s="105">
        <f t="shared" ref="N508:N570" si="288">J508/F508*100</f>
        <v>63.853003030403499</v>
      </c>
      <c r="O508" s="22"/>
      <c r="P508" s="22">
        <f t="shared" ref="P508:Q558" si="289">L508/H508*100</f>
        <v>100</v>
      </c>
      <c r="Q508" s="22">
        <f t="shared" ref="Q508:Q544" si="290">M508/I508*100</f>
        <v>48.664894402599316</v>
      </c>
    </row>
    <row r="509" spans="1:17" s="2" customFormat="1" ht="26.25" customHeight="1">
      <c r="A509" s="54"/>
      <c r="B509" s="54"/>
      <c r="C509" s="54"/>
      <c r="D509" s="49" t="s">
        <v>445</v>
      </c>
      <c r="E509" s="33"/>
      <c r="F509" s="21">
        <f>F510+F511+F512</f>
        <v>1354.2</v>
      </c>
      <c r="G509" s="22"/>
      <c r="H509" s="22"/>
      <c r="I509" s="23">
        <f t="shared" ref="I509:M509" si="291">I510+I511+I512</f>
        <v>1354.2</v>
      </c>
      <c r="J509" s="21">
        <f t="shared" si="291"/>
        <v>659.02</v>
      </c>
      <c r="K509" s="22"/>
      <c r="L509" s="22"/>
      <c r="M509" s="23">
        <f t="shared" si="291"/>
        <v>659.02</v>
      </c>
      <c r="N509" s="105">
        <f t="shared" si="288"/>
        <v>48.664894402599316</v>
      </c>
      <c r="O509" s="22"/>
      <c r="P509" s="22"/>
      <c r="Q509" s="22">
        <f t="shared" si="290"/>
        <v>48.664894402599316</v>
      </c>
    </row>
    <row r="510" spans="1:17" s="2" customFormat="1" ht="26.25" customHeight="1">
      <c r="A510" s="54"/>
      <c r="B510" s="54"/>
      <c r="C510" s="54"/>
      <c r="D510" s="49"/>
      <c r="E510" s="33" t="s">
        <v>585</v>
      </c>
      <c r="F510" s="21">
        <v>170.2</v>
      </c>
      <c r="G510" s="22"/>
      <c r="H510" s="22"/>
      <c r="I510" s="23">
        <v>170.2</v>
      </c>
      <c r="J510" s="21">
        <v>108.6</v>
      </c>
      <c r="K510" s="22"/>
      <c r="L510" s="22"/>
      <c r="M510" s="23">
        <v>108.6</v>
      </c>
      <c r="N510" s="105">
        <f t="shared" si="288"/>
        <v>63.807285546415983</v>
      </c>
      <c r="O510" s="22"/>
      <c r="P510" s="22"/>
      <c r="Q510" s="22">
        <f t="shared" si="290"/>
        <v>63.807285546415983</v>
      </c>
    </row>
    <row r="511" spans="1:17" s="2" customFormat="1" ht="26.25" customHeight="1">
      <c r="A511" s="54"/>
      <c r="B511" s="54"/>
      <c r="C511" s="54"/>
      <c r="D511" s="49"/>
      <c r="E511" s="33" t="s">
        <v>586</v>
      </c>
      <c r="F511" s="21">
        <v>1034</v>
      </c>
      <c r="G511" s="22"/>
      <c r="H511" s="22"/>
      <c r="I511" s="23">
        <v>1034</v>
      </c>
      <c r="J511" s="21">
        <v>550.41999999999996</v>
      </c>
      <c r="K511" s="22"/>
      <c r="L511" s="22"/>
      <c r="M511" s="23">
        <v>550.41999999999996</v>
      </c>
      <c r="N511" s="105">
        <f t="shared" si="288"/>
        <v>53.232108317214696</v>
      </c>
      <c r="O511" s="22"/>
      <c r="P511" s="22"/>
      <c r="Q511" s="22">
        <f t="shared" si="290"/>
        <v>53.232108317214696</v>
      </c>
    </row>
    <row r="512" spans="1:17" s="2" customFormat="1" ht="26.25" customHeight="1">
      <c r="A512" s="54"/>
      <c r="B512" s="54"/>
      <c r="C512" s="54"/>
      <c r="D512" s="49"/>
      <c r="E512" s="33" t="s">
        <v>587</v>
      </c>
      <c r="F512" s="21">
        <v>150</v>
      </c>
      <c r="G512" s="22"/>
      <c r="H512" s="22"/>
      <c r="I512" s="23">
        <v>150</v>
      </c>
      <c r="J512" s="21">
        <v>0</v>
      </c>
      <c r="K512" s="22"/>
      <c r="L512" s="22"/>
      <c r="M512" s="23">
        <v>0</v>
      </c>
      <c r="N512" s="105">
        <f t="shared" si="288"/>
        <v>0</v>
      </c>
      <c r="O512" s="22"/>
      <c r="P512" s="22"/>
      <c r="Q512" s="22">
        <f t="shared" si="290"/>
        <v>0</v>
      </c>
    </row>
    <row r="513" spans="1:17" s="25" customFormat="1" ht="25.5" customHeight="1">
      <c r="A513" s="54"/>
      <c r="B513" s="54"/>
      <c r="C513" s="54"/>
      <c r="D513" s="50" t="s">
        <v>382</v>
      </c>
      <c r="E513" s="33"/>
      <c r="F513" s="21">
        <v>569.00264000000004</v>
      </c>
      <c r="G513" s="22"/>
      <c r="H513" s="22">
        <v>569.00264000000004</v>
      </c>
      <c r="I513" s="23"/>
      <c r="J513" s="21">
        <v>569.00264000000004</v>
      </c>
      <c r="K513" s="22"/>
      <c r="L513" s="22">
        <v>569.00264000000004</v>
      </c>
      <c r="M513" s="23"/>
      <c r="N513" s="105">
        <f t="shared" si="288"/>
        <v>100</v>
      </c>
      <c r="O513" s="22"/>
      <c r="P513" s="22">
        <f t="shared" si="289"/>
        <v>100</v>
      </c>
      <c r="Q513" s="22"/>
    </row>
    <row r="514" spans="1:17" s="25" customFormat="1" ht="28.5" customHeight="1">
      <c r="A514" s="55"/>
      <c r="B514" s="55"/>
      <c r="C514" s="55"/>
      <c r="D514" s="80"/>
      <c r="E514" s="33" t="s">
        <v>588</v>
      </c>
      <c r="F514" s="21">
        <v>569.00264000000004</v>
      </c>
      <c r="G514" s="22"/>
      <c r="H514" s="22">
        <v>569.00264000000004</v>
      </c>
      <c r="I514" s="23"/>
      <c r="J514" s="21">
        <v>569.00264000000004</v>
      </c>
      <c r="K514" s="22"/>
      <c r="L514" s="22">
        <v>569.00264000000004</v>
      </c>
      <c r="M514" s="23"/>
      <c r="N514" s="105">
        <f t="shared" si="288"/>
        <v>100</v>
      </c>
      <c r="O514" s="22"/>
      <c r="P514" s="22">
        <f t="shared" si="289"/>
        <v>100</v>
      </c>
      <c r="Q514" s="22"/>
    </row>
    <row r="515" spans="1:17" s="2" customFormat="1" ht="49.5" customHeight="1">
      <c r="A515" s="50" t="s">
        <v>18</v>
      </c>
      <c r="B515" s="56" t="s">
        <v>247</v>
      </c>
      <c r="C515" s="56" t="s">
        <v>248</v>
      </c>
      <c r="D515" s="39" t="s">
        <v>31</v>
      </c>
      <c r="E515" s="33"/>
      <c r="F515" s="21">
        <v>170.2</v>
      </c>
      <c r="G515" s="22"/>
      <c r="H515" s="22"/>
      <c r="I515" s="23">
        <v>170.2</v>
      </c>
      <c r="J515" s="21">
        <v>108.6</v>
      </c>
      <c r="K515" s="22"/>
      <c r="L515" s="22"/>
      <c r="M515" s="23">
        <v>108.6</v>
      </c>
      <c r="N515" s="105">
        <f t="shared" si="288"/>
        <v>63.807285546415983</v>
      </c>
      <c r="O515" s="22"/>
      <c r="P515" s="22"/>
      <c r="Q515" s="22">
        <f t="shared" si="290"/>
        <v>63.807285546415983</v>
      </c>
    </row>
    <row r="516" spans="1:17" s="2" customFormat="1" ht="49.5" customHeight="1">
      <c r="A516" s="51"/>
      <c r="B516" s="57"/>
      <c r="C516" s="57"/>
      <c r="D516" s="56" t="s">
        <v>446</v>
      </c>
      <c r="E516" s="33"/>
      <c r="F516" s="21">
        <v>170.2</v>
      </c>
      <c r="G516" s="22"/>
      <c r="H516" s="22"/>
      <c r="I516" s="23">
        <v>170.2</v>
      </c>
      <c r="J516" s="21">
        <v>108.6</v>
      </c>
      <c r="K516" s="22"/>
      <c r="L516" s="22"/>
      <c r="M516" s="23">
        <v>108.6</v>
      </c>
      <c r="N516" s="105">
        <f t="shared" si="288"/>
        <v>63.807285546415983</v>
      </c>
      <c r="O516" s="22"/>
      <c r="P516" s="22"/>
      <c r="Q516" s="22">
        <f t="shared" si="290"/>
        <v>63.807285546415983</v>
      </c>
    </row>
    <row r="517" spans="1:17" s="2" customFormat="1" ht="49.5" customHeight="1">
      <c r="A517" s="80"/>
      <c r="B517" s="58"/>
      <c r="C517" s="58"/>
      <c r="D517" s="58"/>
      <c r="E517" s="33" t="s">
        <v>585</v>
      </c>
      <c r="F517" s="21">
        <v>170.2</v>
      </c>
      <c r="G517" s="22"/>
      <c r="H517" s="22"/>
      <c r="I517" s="23">
        <v>170.2</v>
      </c>
      <c r="J517" s="21">
        <v>108.6</v>
      </c>
      <c r="K517" s="22"/>
      <c r="L517" s="22"/>
      <c r="M517" s="23">
        <v>108.6</v>
      </c>
      <c r="N517" s="105">
        <f t="shared" si="288"/>
        <v>63.807285546415983</v>
      </c>
      <c r="O517" s="22"/>
      <c r="P517" s="22"/>
      <c r="Q517" s="22">
        <f t="shared" si="290"/>
        <v>63.807285546415983</v>
      </c>
    </row>
    <row r="518" spans="1:17" s="2" customFormat="1" ht="26.25" customHeight="1">
      <c r="A518" s="50" t="s">
        <v>23</v>
      </c>
      <c r="B518" s="85" t="s">
        <v>249</v>
      </c>
      <c r="C518" s="56" t="s">
        <v>250</v>
      </c>
      <c r="D518" s="39" t="s">
        <v>31</v>
      </c>
      <c r="E518" s="33"/>
      <c r="F518" s="21">
        <v>1034</v>
      </c>
      <c r="G518" s="22"/>
      <c r="H518" s="22"/>
      <c r="I518" s="23">
        <v>1034</v>
      </c>
      <c r="J518" s="21">
        <v>550.41999999999996</v>
      </c>
      <c r="K518" s="22"/>
      <c r="L518" s="22"/>
      <c r="M518" s="23">
        <v>550.41999999999996</v>
      </c>
      <c r="N518" s="105">
        <f t="shared" si="288"/>
        <v>53.232108317214696</v>
      </c>
      <c r="O518" s="22"/>
      <c r="P518" s="22"/>
      <c r="Q518" s="22">
        <f t="shared" si="290"/>
        <v>53.232108317214696</v>
      </c>
    </row>
    <row r="519" spans="1:17" s="2" customFormat="1" ht="23.25" customHeight="1">
      <c r="A519" s="51"/>
      <c r="B519" s="86"/>
      <c r="C519" s="57"/>
      <c r="D519" s="56" t="s">
        <v>446</v>
      </c>
      <c r="E519" s="33"/>
      <c r="F519" s="21">
        <v>1034</v>
      </c>
      <c r="G519" s="22"/>
      <c r="H519" s="22"/>
      <c r="I519" s="23">
        <v>1034</v>
      </c>
      <c r="J519" s="21">
        <v>550.41999999999996</v>
      </c>
      <c r="K519" s="22"/>
      <c r="L519" s="22"/>
      <c r="M519" s="23">
        <v>550.41999999999996</v>
      </c>
      <c r="N519" s="105">
        <f t="shared" si="288"/>
        <v>53.232108317214696</v>
      </c>
      <c r="O519" s="22"/>
      <c r="P519" s="22"/>
      <c r="Q519" s="22">
        <f t="shared" si="290"/>
        <v>53.232108317214696</v>
      </c>
    </row>
    <row r="520" spans="1:17" s="2" customFormat="1" ht="121.5" customHeight="1">
      <c r="A520" s="80"/>
      <c r="B520" s="87"/>
      <c r="C520" s="58"/>
      <c r="D520" s="58"/>
      <c r="E520" s="33" t="s">
        <v>586</v>
      </c>
      <c r="F520" s="21">
        <v>1034</v>
      </c>
      <c r="G520" s="22"/>
      <c r="H520" s="22"/>
      <c r="I520" s="23">
        <v>1034</v>
      </c>
      <c r="J520" s="21">
        <v>550.41999999999996</v>
      </c>
      <c r="K520" s="22"/>
      <c r="L520" s="22"/>
      <c r="M520" s="23">
        <v>550.41999999999996</v>
      </c>
      <c r="N520" s="105">
        <f t="shared" si="288"/>
        <v>53.232108317214696</v>
      </c>
      <c r="O520" s="22"/>
      <c r="P520" s="22"/>
      <c r="Q520" s="22">
        <f t="shared" si="290"/>
        <v>53.232108317214696</v>
      </c>
    </row>
    <row r="521" spans="1:17" s="2" customFormat="1" ht="23.25" customHeight="1">
      <c r="A521" s="50" t="s">
        <v>125</v>
      </c>
      <c r="B521" s="56" t="s">
        <v>252</v>
      </c>
      <c r="C521" s="56" t="s">
        <v>251</v>
      </c>
      <c r="D521" s="39" t="s">
        <v>31</v>
      </c>
      <c r="E521" s="33"/>
      <c r="F521" s="21">
        <v>150</v>
      </c>
      <c r="G521" s="22"/>
      <c r="H521" s="22"/>
      <c r="I521" s="23">
        <v>150</v>
      </c>
      <c r="J521" s="21">
        <v>0</v>
      </c>
      <c r="K521" s="22"/>
      <c r="L521" s="22"/>
      <c r="M521" s="23">
        <v>0</v>
      </c>
      <c r="N521" s="105">
        <f t="shared" si="288"/>
        <v>0</v>
      </c>
      <c r="O521" s="22"/>
      <c r="P521" s="22"/>
      <c r="Q521" s="22">
        <f t="shared" si="290"/>
        <v>0</v>
      </c>
    </row>
    <row r="522" spans="1:17" s="2" customFormat="1" ht="23.25" customHeight="1">
      <c r="A522" s="51"/>
      <c r="B522" s="57"/>
      <c r="C522" s="57"/>
      <c r="D522" s="56" t="s">
        <v>446</v>
      </c>
      <c r="E522" s="33"/>
      <c r="F522" s="21">
        <v>150</v>
      </c>
      <c r="G522" s="22"/>
      <c r="H522" s="22"/>
      <c r="I522" s="23">
        <v>150</v>
      </c>
      <c r="J522" s="21">
        <v>0</v>
      </c>
      <c r="K522" s="22"/>
      <c r="L522" s="22"/>
      <c r="M522" s="23">
        <v>0</v>
      </c>
      <c r="N522" s="105">
        <f t="shared" si="288"/>
        <v>0</v>
      </c>
      <c r="O522" s="22"/>
      <c r="P522" s="22"/>
      <c r="Q522" s="22">
        <f t="shared" si="290"/>
        <v>0</v>
      </c>
    </row>
    <row r="523" spans="1:17" s="2" customFormat="1" ht="27.75" customHeight="1">
      <c r="A523" s="80"/>
      <c r="B523" s="58"/>
      <c r="C523" s="58"/>
      <c r="D523" s="58"/>
      <c r="E523" s="33" t="s">
        <v>587</v>
      </c>
      <c r="F523" s="21">
        <v>150</v>
      </c>
      <c r="G523" s="22"/>
      <c r="H523" s="22"/>
      <c r="I523" s="23">
        <v>150</v>
      </c>
      <c r="J523" s="21">
        <v>0</v>
      </c>
      <c r="K523" s="22"/>
      <c r="L523" s="22"/>
      <c r="M523" s="23">
        <v>0</v>
      </c>
      <c r="N523" s="105">
        <f t="shared" si="288"/>
        <v>0</v>
      </c>
      <c r="O523" s="22"/>
      <c r="P523" s="22"/>
      <c r="Q523" s="22">
        <f t="shared" si="290"/>
        <v>0</v>
      </c>
    </row>
    <row r="524" spans="1:17" s="2" customFormat="1" ht="32.25" customHeight="1">
      <c r="A524" s="50" t="s">
        <v>35</v>
      </c>
      <c r="B524" s="56" t="s">
        <v>305</v>
      </c>
      <c r="C524" s="53" t="s">
        <v>456</v>
      </c>
      <c r="D524" s="39" t="s">
        <v>31</v>
      </c>
      <c r="E524" s="33"/>
      <c r="F524" s="21">
        <v>569.00264000000004</v>
      </c>
      <c r="G524" s="22"/>
      <c r="H524" s="22">
        <v>569.00264000000004</v>
      </c>
      <c r="I524" s="23"/>
      <c r="J524" s="21">
        <v>569.00264000000004</v>
      </c>
      <c r="K524" s="22"/>
      <c r="L524" s="22">
        <v>569.00264000000004</v>
      </c>
      <c r="M524" s="23"/>
      <c r="N524" s="105">
        <f t="shared" si="288"/>
        <v>100</v>
      </c>
      <c r="O524" s="22"/>
      <c r="P524" s="22">
        <f t="shared" si="289"/>
        <v>100</v>
      </c>
      <c r="Q524" s="22"/>
    </row>
    <row r="525" spans="1:17" s="2" customFormat="1" ht="32.25" customHeight="1">
      <c r="A525" s="51"/>
      <c r="B525" s="57"/>
      <c r="C525" s="54"/>
      <c r="D525" s="56" t="s">
        <v>382</v>
      </c>
      <c r="E525" s="33"/>
      <c r="F525" s="21">
        <v>569.00264000000004</v>
      </c>
      <c r="G525" s="22"/>
      <c r="H525" s="22">
        <v>569.00264000000004</v>
      </c>
      <c r="I525" s="23"/>
      <c r="J525" s="21">
        <v>569.00264000000004</v>
      </c>
      <c r="K525" s="22"/>
      <c r="L525" s="22">
        <v>569.00264000000004</v>
      </c>
      <c r="M525" s="23"/>
      <c r="N525" s="105">
        <f t="shared" si="288"/>
        <v>100</v>
      </c>
      <c r="O525" s="22"/>
      <c r="P525" s="22">
        <f t="shared" si="289"/>
        <v>100</v>
      </c>
      <c r="Q525" s="22"/>
    </row>
    <row r="526" spans="1:17" s="2" customFormat="1" ht="49.5" customHeight="1">
      <c r="A526" s="80"/>
      <c r="B526" s="58"/>
      <c r="C526" s="55"/>
      <c r="D526" s="58"/>
      <c r="E526" s="33" t="s">
        <v>588</v>
      </c>
      <c r="F526" s="21">
        <v>569.00264000000004</v>
      </c>
      <c r="G526" s="22"/>
      <c r="H526" s="22">
        <v>569.00264000000004</v>
      </c>
      <c r="I526" s="23"/>
      <c r="J526" s="21">
        <v>569.00264000000004</v>
      </c>
      <c r="K526" s="22"/>
      <c r="L526" s="22">
        <v>569.00264000000004</v>
      </c>
      <c r="M526" s="23"/>
      <c r="N526" s="105">
        <f t="shared" si="288"/>
        <v>100</v>
      </c>
      <c r="O526" s="22"/>
      <c r="P526" s="22">
        <f t="shared" si="289"/>
        <v>100</v>
      </c>
      <c r="Q526" s="22"/>
    </row>
    <row r="527" spans="1:17" s="2" customFormat="1" ht="49.5" customHeight="1">
      <c r="A527" s="49" t="s">
        <v>38</v>
      </c>
      <c r="B527" s="49" t="s">
        <v>254</v>
      </c>
      <c r="C527" s="49" t="s">
        <v>255</v>
      </c>
      <c r="D527" s="46" t="s">
        <v>31</v>
      </c>
      <c r="E527" s="33"/>
      <c r="F527" s="21">
        <f>F528+F529+F530+F531+F532</f>
        <v>20559.564640000001</v>
      </c>
      <c r="G527" s="22"/>
      <c r="H527" s="22">
        <f t="shared" ref="H527" si="292">H528+H529+H530+H531+H532</f>
        <v>1228.6999999999998</v>
      </c>
      <c r="I527" s="23">
        <f t="shared" ref="I527" si="293">I528+I529+I530+I531+I532</f>
        <v>19330.86464</v>
      </c>
      <c r="J527" s="21">
        <f>J528+J529+J530+J531+J532</f>
        <v>14949.36485</v>
      </c>
      <c r="K527" s="22"/>
      <c r="L527" s="22">
        <f t="shared" ref="L527" si="294">L528+L529+L530+L531+L532</f>
        <v>63.774000000000001</v>
      </c>
      <c r="M527" s="23">
        <f t="shared" ref="M527" si="295">M528+M529+M530+M531+M532</f>
        <v>14885.590850000001</v>
      </c>
      <c r="N527" s="105">
        <f>J527/F527*100</f>
        <v>72.712458224504502</v>
      </c>
      <c r="O527" s="22"/>
      <c r="P527" s="22">
        <f t="shared" si="289"/>
        <v>5.1903637991373008</v>
      </c>
      <c r="Q527" s="22">
        <f t="shared" ref="Q527" si="296">M527/I527*100</f>
        <v>77.004268185698706</v>
      </c>
    </row>
    <row r="528" spans="1:17" s="2" customFormat="1" ht="49.5" customHeight="1">
      <c r="A528" s="49"/>
      <c r="B528" s="49"/>
      <c r="C528" s="49"/>
      <c r="D528" s="44" t="s">
        <v>256</v>
      </c>
      <c r="E528" s="33" t="s">
        <v>264</v>
      </c>
      <c r="F528" s="21">
        <v>8535</v>
      </c>
      <c r="G528" s="22"/>
      <c r="H528" s="22"/>
      <c r="I528" s="23">
        <v>8535</v>
      </c>
      <c r="J528" s="21">
        <v>6849.8790399999998</v>
      </c>
      <c r="K528" s="22"/>
      <c r="L528" s="22"/>
      <c r="M528" s="23">
        <v>6849.8790399999998</v>
      </c>
      <c r="N528" s="105">
        <f t="shared" si="288"/>
        <v>80.256344932630341</v>
      </c>
      <c r="O528" s="22"/>
      <c r="P528" s="22"/>
      <c r="Q528" s="22">
        <f t="shared" si="290"/>
        <v>80.256344932630341</v>
      </c>
    </row>
    <row r="529" spans="1:17" s="2" customFormat="1" ht="49.5" customHeight="1">
      <c r="A529" s="49"/>
      <c r="B529" s="49"/>
      <c r="C529" s="49"/>
      <c r="D529" s="9"/>
      <c r="E529" s="33" t="s">
        <v>261</v>
      </c>
      <c r="F529" s="21">
        <v>9210.7018800000005</v>
      </c>
      <c r="G529" s="22"/>
      <c r="H529" s="22"/>
      <c r="I529" s="23">
        <v>9210.7018800000005</v>
      </c>
      <c r="J529" s="21">
        <v>6555.2490500000004</v>
      </c>
      <c r="K529" s="22"/>
      <c r="L529" s="22"/>
      <c r="M529" s="23">
        <v>6555.2490500000004</v>
      </c>
      <c r="N529" s="105">
        <f t="shared" si="288"/>
        <v>71.169918811876684</v>
      </c>
      <c r="O529" s="22"/>
      <c r="P529" s="22"/>
      <c r="Q529" s="22">
        <f t="shared" si="290"/>
        <v>71.169918811876684</v>
      </c>
    </row>
    <row r="530" spans="1:17" s="2" customFormat="1" ht="49.5" customHeight="1">
      <c r="A530" s="49"/>
      <c r="B530" s="49"/>
      <c r="C530" s="49"/>
      <c r="D530" s="9"/>
      <c r="E530" s="33" t="s">
        <v>589</v>
      </c>
      <c r="F530" s="21">
        <v>700</v>
      </c>
      <c r="G530" s="22"/>
      <c r="H530" s="22">
        <v>595.29999999999995</v>
      </c>
      <c r="I530" s="23">
        <v>104.7</v>
      </c>
      <c r="J530" s="21">
        <v>0</v>
      </c>
      <c r="K530" s="22"/>
      <c r="L530" s="22">
        <v>0</v>
      </c>
      <c r="M530" s="23">
        <v>0</v>
      </c>
      <c r="N530" s="105">
        <f t="shared" si="288"/>
        <v>0</v>
      </c>
      <c r="O530" s="22"/>
      <c r="P530" s="22">
        <f t="shared" si="289"/>
        <v>0</v>
      </c>
      <c r="Q530" s="22"/>
    </row>
    <row r="531" spans="1:17" s="2" customFormat="1" ht="49.5" customHeight="1">
      <c r="A531" s="49"/>
      <c r="B531" s="49"/>
      <c r="C531" s="49"/>
      <c r="D531" s="9"/>
      <c r="E531" s="33" t="s">
        <v>268</v>
      </c>
      <c r="F531" s="21">
        <v>1480.4627599999999</v>
      </c>
      <c r="G531" s="22"/>
      <c r="H531" s="22"/>
      <c r="I531" s="23">
        <v>1480.4627599999999</v>
      </c>
      <c r="J531" s="21">
        <v>1480.4627599999999</v>
      </c>
      <c r="K531" s="22"/>
      <c r="L531" s="22"/>
      <c r="M531" s="23">
        <v>1480.4627599999999</v>
      </c>
      <c r="N531" s="105">
        <f t="shared" ref="N531:N532" si="297">J531/F531*100</f>
        <v>100</v>
      </c>
      <c r="O531" s="22"/>
      <c r="P531" s="22"/>
      <c r="Q531" s="22">
        <f t="shared" ref="Q531" si="298">M531/I531*100</f>
        <v>100</v>
      </c>
    </row>
    <row r="532" spans="1:17" s="2" customFormat="1" ht="49.5" customHeight="1">
      <c r="A532" s="49"/>
      <c r="B532" s="49"/>
      <c r="C532" s="49"/>
      <c r="D532" s="9"/>
      <c r="E532" s="33" t="s">
        <v>662</v>
      </c>
      <c r="F532" s="21">
        <v>633.4</v>
      </c>
      <c r="G532" s="22"/>
      <c r="H532" s="22">
        <v>633.4</v>
      </c>
      <c r="I532" s="23"/>
      <c r="J532" s="21">
        <v>63.774000000000001</v>
      </c>
      <c r="K532" s="22"/>
      <c r="L532" s="22">
        <v>63.774000000000001</v>
      </c>
      <c r="M532" s="23"/>
      <c r="N532" s="105">
        <f t="shared" si="297"/>
        <v>10.068519103252289</v>
      </c>
      <c r="O532" s="22"/>
      <c r="P532" s="22">
        <f t="shared" ref="P532" si="299">L532/H532*100</f>
        <v>10.068519103252289</v>
      </c>
      <c r="Q532" s="22"/>
    </row>
    <row r="533" spans="1:17" s="2" customFormat="1" ht="49.5" customHeight="1">
      <c r="A533" s="56" t="s">
        <v>20</v>
      </c>
      <c r="B533" s="56" t="s">
        <v>257</v>
      </c>
      <c r="C533" s="56" t="s">
        <v>258</v>
      </c>
      <c r="D533" s="39" t="s">
        <v>31</v>
      </c>
      <c r="E533" s="33"/>
      <c r="F533" s="21">
        <f>F534+F535+F536+F537+F538</f>
        <v>20559.564640000001</v>
      </c>
      <c r="G533" s="22"/>
      <c r="H533" s="22">
        <f t="shared" ref="G533:I533" si="300">H534+H535+H536+H537+H538</f>
        <v>1228.6999999999998</v>
      </c>
      <c r="I533" s="23">
        <f t="shared" si="300"/>
        <v>19330.86464</v>
      </c>
      <c r="J533" s="21">
        <f>J534+J535+J536+J537+J538</f>
        <v>14949.36485</v>
      </c>
      <c r="K533" s="22"/>
      <c r="L533" s="22">
        <f t="shared" ref="L533" si="301">L534+L535+L536+L537+L538</f>
        <v>63.774000000000001</v>
      </c>
      <c r="M533" s="23">
        <f t="shared" ref="M533" si="302">M534+M535+M536+M537+M538</f>
        <v>14885.590850000001</v>
      </c>
      <c r="N533" s="105">
        <f>J533/F533*100</f>
        <v>72.712458224504502</v>
      </c>
      <c r="O533" s="22"/>
      <c r="P533" s="22">
        <f t="shared" ref="P533" si="303">L533/H533*100</f>
        <v>5.1903637991373008</v>
      </c>
      <c r="Q533" s="22">
        <f t="shared" si="290"/>
        <v>77.004268185698706</v>
      </c>
    </row>
    <row r="534" spans="1:17" s="2" customFormat="1" ht="49.5" customHeight="1">
      <c r="A534" s="57"/>
      <c r="B534" s="57"/>
      <c r="C534" s="57"/>
      <c r="D534" s="56" t="s">
        <v>256</v>
      </c>
      <c r="E534" s="33" t="s">
        <v>264</v>
      </c>
      <c r="F534" s="21">
        <v>8535</v>
      </c>
      <c r="G534" s="22"/>
      <c r="H534" s="22"/>
      <c r="I534" s="23">
        <v>8535</v>
      </c>
      <c r="J534" s="21">
        <v>6849.8790399999998</v>
      </c>
      <c r="K534" s="22"/>
      <c r="L534" s="22"/>
      <c r="M534" s="23">
        <v>6849.8790399999998</v>
      </c>
      <c r="N534" s="105">
        <f t="shared" si="288"/>
        <v>80.256344932630341</v>
      </c>
      <c r="O534" s="22"/>
      <c r="P534" s="22"/>
      <c r="Q534" s="22">
        <f t="shared" si="290"/>
        <v>80.256344932630341</v>
      </c>
    </row>
    <row r="535" spans="1:17" s="2" customFormat="1" ht="49.5" customHeight="1">
      <c r="A535" s="57"/>
      <c r="B535" s="57"/>
      <c r="C535" s="57"/>
      <c r="D535" s="57"/>
      <c r="E535" s="33" t="s">
        <v>261</v>
      </c>
      <c r="F535" s="21">
        <v>9210.7018800000005</v>
      </c>
      <c r="G535" s="22"/>
      <c r="H535" s="22"/>
      <c r="I535" s="23">
        <v>9210.7018800000005</v>
      </c>
      <c r="J535" s="21">
        <v>6555.2490500000004</v>
      </c>
      <c r="K535" s="22"/>
      <c r="L535" s="22"/>
      <c r="M535" s="23">
        <v>6555.2490500000004</v>
      </c>
      <c r="N535" s="105">
        <f t="shared" si="288"/>
        <v>71.169918811876684</v>
      </c>
      <c r="O535" s="22"/>
      <c r="P535" s="22"/>
      <c r="Q535" s="22">
        <f t="shared" si="290"/>
        <v>71.169918811876684</v>
      </c>
    </row>
    <row r="536" spans="1:17" s="2" customFormat="1" ht="49.5" customHeight="1">
      <c r="A536" s="57"/>
      <c r="B536" s="57"/>
      <c r="C536" s="57"/>
      <c r="D536" s="57"/>
      <c r="E536" s="33" t="s">
        <v>589</v>
      </c>
      <c r="F536" s="21">
        <v>700</v>
      </c>
      <c r="G536" s="22"/>
      <c r="H536" s="22">
        <v>595.29999999999995</v>
      </c>
      <c r="I536" s="23">
        <v>104.7</v>
      </c>
      <c r="J536" s="21">
        <v>0</v>
      </c>
      <c r="K536" s="22"/>
      <c r="L536" s="22">
        <v>0</v>
      </c>
      <c r="M536" s="23">
        <v>0</v>
      </c>
      <c r="N536" s="105">
        <f t="shared" si="288"/>
        <v>0</v>
      </c>
      <c r="O536" s="22"/>
      <c r="P536" s="22">
        <f>L536/H536*100</f>
        <v>0</v>
      </c>
      <c r="Q536" s="22">
        <f>M536/I536*100</f>
        <v>0</v>
      </c>
    </row>
    <row r="537" spans="1:17" s="2" customFormat="1" ht="49.5" customHeight="1">
      <c r="A537" s="57"/>
      <c r="B537" s="57"/>
      <c r="C537" s="57"/>
      <c r="D537" s="57"/>
      <c r="E537" s="33" t="s">
        <v>268</v>
      </c>
      <c r="F537" s="21">
        <v>1480.4627599999999</v>
      </c>
      <c r="G537" s="22"/>
      <c r="H537" s="22"/>
      <c r="I537" s="23">
        <v>1480.4627599999999</v>
      </c>
      <c r="J537" s="21">
        <v>1480.4627599999999</v>
      </c>
      <c r="K537" s="22"/>
      <c r="L537" s="22"/>
      <c r="M537" s="23">
        <v>1480.4627599999999</v>
      </c>
      <c r="N537" s="105">
        <f t="shared" ref="N537:N538" si="304">J537/F537*100</f>
        <v>100</v>
      </c>
      <c r="O537" s="22"/>
      <c r="P537" s="22"/>
      <c r="Q537" s="22">
        <f t="shared" ref="Q537" si="305">M537/I537*100</f>
        <v>100</v>
      </c>
    </row>
    <row r="538" spans="1:17" s="2" customFormat="1" ht="49.5" customHeight="1">
      <c r="A538" s="58"/>
      <c r="B538" s="58"/>
      <c r="C538" s="58"/>
      <c r="D538" s="58"/>
      <c r="E538" s="33" t="s">
        <v>662</v>
      </c>
      <c r="F538" s="21">
        <v>633.4</v>
      </c>
      <c r="G538" s="22"/>
      <c r="H538" s="22">
        <v>633.4</v>
      </c>
      <c r="I538" s="23"/>
      <c r="J538" s="21">
        <v>63.774000000000001</v>
      </c>
      <c r="K538" s="22"/>
      <c r="L538" s="22">
        <v>63.774000000000001</v>
      </c>
      <c r="M538" s="23"/>
      <c r="N538" s="105">
        <f t="shared" si="304"/>
        <v>10.068519103252289</v>
      </c>
      <c r="O538" s="22"/>
      <c r="P538" s="22">
        <f t="shared" ref="P538" si="306">L538/H538*100</f>
        <v>10.068519103252289</v>
      </c>
      <c r="Q538" s="22"/>
    </row>
    <row r="539" spans="1:17" s="2" customFormat="1" ht="49.5" customHeight="1">
      <c r="A539" s="81" t="s">
        <v>221</v>
      </c>
      <c r="B539" s="56" t="s">
        <v>259</v>
      </c>
      <c r="C539" s="56" t="s">
        <v>260</v>
      </c>
      <c r="D539" s="39" t="s">
        <v>31</v>
      </c>
      <c r="E539" s="33"/>
      <c r="F539" s="21">
        <v>8535</v>
      </c>
      <c r="G539" s="22"/>
      <c r="H539" s="22"/>
      <c r="I539" s="23">
        <v>8535</v>
      </c>
      <c r="J539" s="21">
        <v>6849.8790399999998</v>
      </c>
      <c r="K539" s="22"/>
      <c r="L539" s="22"/>
      <c r="M539" s="23">
        <v>6849.8790399999998</v>
      </c>
      <c r="N539" s="105">
        <f t="shared" si="288"/>
        <v>80.256344932630341</v>
      </c>
      <c r="O539" s="22"/>
      <c r="P539" s="22"/>
      <c r="Q539" s="22">
        <f t="shared" si="290"/>
        <v>80.256344932630341</v>
      </c>
    </row>
    <row r="540" spans="1:17" s="2" customFormat="1" ht="49.5" customHeight="1">
      <c r="A540" s="82"/>
      <c r="B540" s="57"/>
      <c r="C540" s="57"/>
      <c r="D540" s="56" t="s">
        <v>256</v>
      </c>
      <c r="E540" s="33"/>
      <c r="F540" s="21">
        <v>8535</v>
      </c>
      <c r="G540" s="22"/>
      <c r="H540" s="22"/>
      <c r="I540" s="23">
        <v>8535</v>
      </c>
      <c r="J540" s="21">
        <v>6849.8790399999998</v>
      </c>
      <c r="K540" s="22"/>
      <c r="L540" s="22"/>
      <c r="M540" s="23">
        <v>6849.8790399999998</v>
      </c>
      <c r="N540" s="105">
        <f t="shared" si="288"/>
        <v>80.256344932630341</v>
      </c>
      <c r="O540" s="22"/>
      <c r="P540" s="22"/>
      <c r="Q540" s="22">
        <f t="shared" si="290"/>
        <v>80.256344932630341</v>
      </c>
    </row>
    <row r="541" spans="1:17" s="2" customFormat="1" ht="49.5" customHeight="1">
      <c r="A541" s="83"/>
      <c r="B541" s="58"/>
      <c r="C541" s="58"/>
      <c r="D541" s="58"/>
      <c r="E541" s="33" t="s">
        <v>264</v>
      </c>
      <c r="F541" s="21">
        <v>8535</v>
      </c>
      <c r="G541" s="22"/>
      <c r="H541" s="22"/>
      <c r="I541" s="23">
        <v>8535</v>
      </c>
      <c r="J541" s="21">
        <v>6849.8790399999998</v>
      </c>
      <c r="K541" s="22"/>
      <c r="L541" s="22"/>
      <c r="M541" s="23">
        <v>6849.8790399999998</v>
      </c>
      <c r="N541" s="105">
        <f t="shared" si="288"/>
        <v>80.256344932630341</v>
      </c>
      <c r="O541" s="22"/>
      <c r="P541" s="22"/>
      <c r="Q541" s="22">
        <f t="shared" si="290"/>
        <v>80.256344932630341</v>
      </c>
    </row>
    <row r="542" spans="1:17" s="2" customFormat="1" ht="49.5" customHeight="1">
      <c r="A542" s="50" t="s">
        <v>222</v>
      </c>
      <c r="B542" s="56" t="s">
        <v>262</v>
      </c>
      <c r="C542" s="50" t="s">
        <v>263</v>
      </c>
      <c r="D542" s="39" t="s">
        <v>31</v>
      </c>
      <c r="E542" s="33"/>
      <c r="F542" s="21">
        <v>9210.7018800000005</v>
      </c>
      <c r="G542" s="22"/>
      <c r="H542" s="22"/>
      <c r="I542" s="23">
        <v>9210.7018800000005</v>
      </c>
      <c r="J542" s="21">
        <v>6555.2490500000004</v>
      </c>
      <c r="K542" s="22"/>
      <c r="L542" s="22"/>
      <c r="M542" s="23">
        <v>6555.2490500000004</v>
      </c>
      <c r="N542" s="105">
        <f t="shared" si="288"/>
        <v>71.169918811876684</v>
      </c>
      <c r="O542" s="22"/>
      <c r="P542" s="22"/>
      <c r="Q542" s="22">
        <f t="shared" si="290"/>
        <v>71.169918811876684</v>
      </c>
    </row>
    <row r="543" spans="1:17" s="2" customFormat="1" ht="49.5" customHeight="1">
      <c r="A543" s="51"/>
      <c r="B543" s="57"/>
      <c r="C543" s="51"/>
      <c r="D543" s="56" t="s">
        <v>256</v>
      </c>
      <c r="E543" s="33"/>
      <c r="F543" s="21">
        <v>9210.7018800000005</v>
      </c>
      <c r="G543" s="22"/>
      <c r="H543" s="22"/>
      <c r="I543" s="23">
        <v>9210.7018800000005</v>
      </c>
      <c r="J543" s="21">
        <v>6555.2490500000004</v>
      </c>
      <c r="K543" s="22"/>
      <c r="L543" s="22"/>
      <c r="M543" s="23">
        <v>6555.2490500000004</v>
      </c>
      <c r="N543" s="105">
        <f t="shared" si="288"/>
        <v>71.169918811876684</v>
      </c>
      <c r="O543" s="22"/>
      <c r="P543" s="22"/>
      <c r="Q543" s="22">
        <f t="shared" si="290"/>
        <v>71.169918811876684</v>
      </c>
    </row>
    <row r="544" spans="1:17" s="2" customFormat="1" ht="49.5" customHeight="1">
      <c r="A544" s="80"/>
      <c r="B544" s="58"/>
      <c r="C544" s="80"/>
      <c r="D544" s="58"/>
      <c r="E544" s="33" t="s">
        <v>261</v>
      </c>
      <c r="F544" s="21">
        <v>9210.7018800000005</v>
      </c>
      <c r="G544" s="22"/>
      <c r="H544" s="22"/>
      <c r="I544" s="23">
        <v>9210.7018800000005</v>
      </c>
      <c r="J544" s="21">
        <v>6555.2490500000004</v>
      </c>
      <c r="K544" s="22"/>
      <c r="L544" s="22"/>
      <c r="M544" s="23">
        <v>6555.2490500000004</v>
      </c>
      <c r="N544" s="105">
        <f t="shared" si="288"/>
        <v>71.169918811876684</v>
      </c>
      <c r="O544" s="22"/>
      <c r="P544" s="22"/>
      <c r="Q544" s="22">
        <f t="shared" si="290"/>
        <v>71.169918811876684</v>
      </c>
    </row>
    <row r="545" spans="1:17" s="2" customFormat="1" ht="49.5" customHeight="1">
      <c r="A545" s="50" t="s">
        <v>265</v>
      </c>
      <c r="B545" s="56" t="s">
        <v>447</v>
      </c>
      <c r="C545" s="50" t="s">
        <v>448</v>
      </c>
      <c r="D545" s="39" t="s">
        <v>31</v>
      </c>
      <c r="E545" s="33"/>
      <c r="F545" s="21">
        <v>700</v>
      </c>
      <c r="G545" s="22"/>
      <c r="H545" s="22">
        <v>595.29999999999995</v>
      </c>
      <c r="I545" s="23">
        <v>104.7</v>
      </c>
      <c r="J545" s="21">
        <v>0</v>
      </c>
      <c r="K545" s="22"/>
      <c r="L545" s="22">
        <v>0</v>
      </c>
      <c r="M545" s="23">
        <v>0</v>
      </c>
      <c r="N545" s="105">
        <f t="shared" si="288"/>
        <v>0</v>
      </c>
      <c r="O545" s="22"/>
      <c r="P545" s="22">
        <f t="shared" si="289"/>
        <v>0</v>
      </c>
      <c r="Q545" s="22">
        <f t="shared" si="289"/>
        <v>0</v>
      </c>
    </row>
    <row r="546" spans="1:17" s="2" customFormat="1" ht="49.5" customHeight="1">
      <c r="A546" s="51"/>
      <c r="B546" s="57"/>
      <c r="C546" s="51"/>
      <c r="D546" s="56" t="s">
        <v>256</v>
      </c>
      <c r="E546" s="33"/>
      <c r="F546" s="21">
        <v>700</v>
      </c>
      <c r="G546" s="22"/>
      <c r="H546" s="22">
        <v>595.29999999999995</v>
      </c>
      <c r="I546" s="23">
        <v>104.7</v>
      </c>
      <c r="J546" s="21">
        <v>0</v>
      </c>
      <c r="K546" s="22"/>
      <c r="L546" s="22">
        <v>0</v>
      </c>
      <c r="M546" s="23">
        <v>0</v>
      </c>
      <c r="N546" s="105">
        <f t="shared" si="288"/>
        <v>0</v>
      </c>
      <c r="O546" s="22"/>
      <c r="P546" s="22">
        <f t="shared" si="289"/>
        <v>0</v>
      </c>
      <c r="Q546" s="22">
        <f t="shared" si="289"/>
        <v>0</v>
      </c>
    </row>
    <row r="547" spans="1:17" s="2" customFormat="1" ht="49.5" customHeight="1">
      <c r="A547" s="80"/>
      <c r="B547" s="58"/>
      <c r="C547" s="80"/>
      <c r="D547" s="58"/>
      <c r="E547" s="33" t="s">
        <v>589</v>
      </c>
      <c r="F547" s="21">
        <v>700</v>
      </c>
      <c r="G547" s="22"/>
      <c r="H547" s="22">
        <v>595.29999999999995</v>
      </c>
      <c r="I547" s="23">
        <v>104.7</v>
      </c>
      <c r="J547" s="21">
        <v>0</v>
      </c>
      <c r="K547" s="22"/>
      <c r="L547" s="22">
        <v>0</v>
      </c>
      <c r="M547" s="23">
        <v>0</v>
      </c>
      <c r="N547" s="105">
        <f t="shared" si="288"/>
        <v>0</v>
      </c>
      <c r="O547" s="22"/>
      <c r="P547" s="22">
        <f t="shared" si="289"/>
        <v>0</v>
      </c>
      <c r="Q547" s="22">
        <f t="shared" si="289"/>
        <v>0</v>
      </c>
    </row>
    <row r="548" spans="1:17" s="2" customFormat="1" ht="49.5" customHeight="1">
      <c r="A548" s="50" t="s">
        <v>449</v>
      </c>
      <c r="B548" s="56" t="s">
        <v>266</v>
      </c>
      <c r="C548" s="56" t="s">
        <v>267</v>
      </c>
      <c r="D548" s="39" t="s">
        <v>31</v>
      </c>
      <c r="E548" s="33"/>
      <c r="F548" s="21">
        <f>F549</f>
        <v>2113.86276</v>
      </c>
      <c r="G548" s="22"/>
      <c r="H548" s="22">
        <f t="shared" ref="H548:M548" si="307">H549</f>
        <v>633.4</v>
      </c>
      <c r="I548" s="23">
        <f t="shared" si="307"/>
        <v>1480.4627599999999</v>
      </c>
      <c r="J548" s="21">
        <f t="shared" si="307"/>
        <v>1544.2367599999998</v>
      </c>
      <c r="K548" s="22"/>
      <c r="L548" s="22">
        <f t="shared" si="307"/>
        <v>63.774000000000001</v>
      </c>
      <c r="M548" s="23">
        <f t="shared" si="307"/>
        <v>1480.4627599999999</v>
      </c>
      <c r="N548" s="105">
        <f t="shared" si="288"/>
        <v>73.052839059428806</v>
      </c>
      <c r="O548" s="22"/>
      <c r="P548" s="22">
        <f t="shared" si="289"/>
        <v>10.068519103252289</v>
      </c>
      <c r="Q548" s="22">
        <f t="shared" ref="Q548:Q561" si="308">M548/I548*100</f>
        <v>100</v>
      </c>
    </row>
    <row r="549" spans="1:17" s="2" customFormat="1" ht="49.5" customHeight="1">
      <c r="A549" s="51"/>
      <c r="B549" s="57"/>
      <c r="C549" s="57"/>
      <c r="D549" s="56" t="s">
        <v>256</v>
      </c>
      <c r="E549" s="33"/>
      <c r="F549" s="21">
        <f>F550+F551</f>
        <v>2113.86276</v>
      </c>
      <c r="G549" s="22"/>
      <c r="H549" s="22">
        <f t="shared" ref="H549:M549" si="309">H550+H551</f>
        <v>633.4</v>
      </c>
      <c r="I549" s="23">
        <f t="shared" si="309"/>
        <v>1480.4627599999999</v>
      </c>
      <c r="J549" s="21">
        <f t="shared" si="309"/>
        <v>1544.2367599999998</v>
      </c>
      <c r="K549" s="22"/>
      <c r="L549" s="22">
        <f t="shared" si="309"/>
        <v>63.774000000000001</v>
      </c>
      <c r="M549" s="23">
        <f t="shared" si="309"/>
        <v>1480.4627599999999</v>
      </c>
      <c r="N549" s="105">
        <f t="shared" si="288"/>
        <v>73.052839059428806</v>
      </c>
      <c r="O549" s="22"/>
      <c r="P549" s="22">
        <f t="shared" si="289"/>
        <v>10.068519103252289</v>
      </c>
      <c r="Q549" s="22">
        <f t="shared" si="308"/>
        <v>100</v>
      </c>
    </row>
    <row r="550" spans="1:17" s="2" customFormat="1" ht="49.5" customHeight="1">
      <c r="A550" s="51"/>
      <c r="B550" s="57"/>
      <c r="C550" s="57"/>
      <c r="D550" s="57"/>
      <c r="E550" s="33" t="s">
        <v>268</v>
      </c>
      <c r="F550" s="21">
        <v>1480.4627599999999</v>
      </c>
      <c r="G550" s="22"/>
      <c r="H550" s="22"/>
      <c r="I550" s="23">
        <v>1480.4627599999999</v>
      </c>
      <c r="J550" s="21">
        <v>1480.4627599999999</v>
      </c>
      <c r="K550" s="22"/>
      <c r="L550" s="22"/>
      <c r="M550" s="23">
        <v>1480.4627599999999</v>
      </c>
      <c r="N550" s="105">
        <f t="shared" ref="N550" si="310">J550/F550*100</f>
        <v>100</v>
      </c>
      <c r="O550" s="22"/>
      <c r="P550" s="22"/>
      <c r="Q550" s="22">
        <f t="shared" ref="Q550" si="311">M550/I550*100</f>
        <v>100</v>
      </c>
    </row>
    <row r="551" spans="1:17" s="2" customFormat="1" ht="49.5" customHeight="1">
      <c r="A551" s="80"/>
      <c r="B551" s="58"/>
      <c r="C551" s="58"/>
      <c r="D551" s="58"/>
      <c r="E551" s="33" t="s">
        <v>662</v>
      </c>
      <c r="F551" s="21">
        <v>633.4</v>
      </c>
      <c r="G551" s="22"/>
      <c r="H551" s="22">
        <v>633.4</v>
      </c>
      <c r="I551" s="23"/>
      <c r="J551" s="21">
        <v>63.774000000000001</v>
      </c>
      <c r="K551" s="22"/>
      <c r="L551" s="22">
        <v>63.774000000000001</v>
      </c>
      <c r="M551" s="23"/>
      <c r="N551" s="105">
        <f t="shared" si="288"/>
        <v>10.068519103252289</v>
      </c>
      <c r="O551" s="22"/>
      <c r="P551" s="22">
        <f t="shared" si="289"/>
        <v>10.068519103252289</v>
      </c>
      <c r="Q551" s="22"/>
    </row>
    <row r="552" spans="1:17" s="123" customFormat="1" ht="34.5" customHeight="1">
      <c r="A552" s="84" t="s">
        <v>50</v>
      </c>
      <c r="B552" s="84" t="s">
        <v>663</v>
      </c>
      <c r="C552" s="84" t="s">
        <v>665</v>
      </c>
      <c r="D552" s="43" t="s">
        <v>31</v>
      </c>
      <c r="E552" s="41"/>
      <c r="F552" s="21">
        <v>8667</v>
      </c>
      <c r="G552" s="22"/>
      <c r="H552" s="22">
        <v>8667</v>
      </c>
      <c r="I552" s="23"/>
      <c r="J552" s="21">
        <v>0</v>
      </c>
      <c r="K552" s="22"/>
      <c r="L552" s="24">
        <v>0</v>
      </c>
      <c r="M552" s="23"/>
      <c r="N552" s="105">
        <f t="shared" ref="N552:N553" si="312">J552/F552*100</f>
        <v>0</v>
      </c>
      <c r="O552" s="22"/>
      <c r="P552" s="22">
        <f t="shared" ref="P552:P553" si="313">L552/H552*100</f>
        <v>0</v>
      </c>
      <c r="Q552" s="22"/>
    </row>
    <row r="553" spans="1:17" s="123" customFormat="1" ht="85.5" customHeight="1">
      <c r="A553" s="84"/>
      <c r="B553" s="84"/>
      <c r="C553" s="84"/>
      <c r="D553" s="43" t="s">
        <v>668</v>
      </c>
      <c r="E553" s="41"/>
      <c r="F553" s="21">
        <v>8667</v>
      </c>
      <c r="G553" s="22"/>
      <c r="H553" s="22">
        <v>8667</v>
      </c>
      <c r="I553" s="23"/>
      <c r="J553" s="21">
        <v>0</v>
      </c>
      <c r="K553" s="22"/>
      <c r="L553" s="24">
        <v>0</v>
      </c>
      <c r="M553" s="23"/>
      <c r="N553" s="105">
        <f t="shared" si="312"/>
        <v>0</v>
      </c>
      <c r="O553" s="22"/>
      <c r="P553" s="22">
        <f t="shared" si="313"/>
        <v>0</v>
      </c>
      <c r="Q553" s="22"/>
    </row>
    <row r="554" spans="1:17" s="123" customFormat="1" ht="18.75" customHeight="1">
      <c r="A554" s="84"/>
      <c r="B554" s="84"/>
      <c r="C554" s="84"/>
      <c r="D554" s="128"/>
      <c r="E554" s="124" t="s">
        <v>669</v>
      </c>
      <c r="F554" s="21">
        <v>8667</v>
      </c>
      <c r="G554" s="22"/>
      <c r="H554" s="22">
        <v>8667</v>
      </c>
      <c r="I554" s="23"/>
      <c r="J554" s="21">
        <v>0</v>
      </c>
      <c r="K554" s="22"/>
      <c r="L554" s="24">
        <v>0</v>
      </c>
      <c r="M554" s="23"/>
      <c r="N554" s="105">
        <f t="shared" ref="N554:N556" si="314">J554/F554*100</f>
        <v>0</v>
      </c>
      <c r="O554" s="22"/>
      <c r="P554" s="22">
        <f t="shared" ref="P554:P556" si="315">L554/H554*100</f>
        <v>0</v>
      </c>
      <c r="Q554" s="22"/>
    </row>
    <row r="555" spans="1:17" s="123" customFormat="1" ht="34.5" customHeight="1">
      <c r="A555" s="84" t="s">
        <v>664</v>
      </c>
      <c r="B555" s="84" t="s">
        <v>666</v>
      </c>
      <c r="C555" s="84" t="s">
        <v>667</v>
      </c>
      <c r="D555" s="43" t="s">
        <v>31</v>
      </c>
      <c r="E555" s="41"/>
      <c r="F555" s="21">
        <v>8667</v>
      </c>
      <c r="G555" s="22"/>
      <c r="H555" s="22">
        <v>8667</v>
      </c>
      <c r="I555" s="23"/>
      <c r="J555" s="21">
        <v>0</v>
      </c>
      <c r="K555" s="22"/>
      <c r="L555" s="24">
        <v>0</v>
      </c>
      <c r="M555" s="23"/>
      <c r="N555" s="105">
        <f t="shared" si="314"/>
        <v>0</v>
      </c>
      <c r="O555" s="22"/>
      <c r="P555" s="22">
        <f t="shared" si="315"/>
        <v>0</v>
      </c>
      <c r="Q555" s="22"/>
    </row>
    <row r="556" spans="1:17" s="123" customFormat="1" ht="99" customHeight="1">
      <c r="A556" s="84"/>
      <c r="B556" s="84"/>
      <c r="C556" s="84"/>
      <c r="D556" s="43" t="s">
        <v>668</v>
      </c>
      <c r="E556" s="41"/>
      <c r="F556" s="21">
        <v>8667</v>
      </c>
      <c r="G556" s="22"/>
      <c r="H556" s="22">
        <v>8667</v>
      </c>
      <c r="I556" s="23"/>
      <c r="J556" s="21">
        <v>0</v>
      </c>
      <c r="K556" s="22"/>
      <c r="L556" s="24">
        <v>0</v>
      </c>
      <c r="M556" s="23"/>
      <c r="N556" s="105">
        <f t="shared" si="314"/>
        <v>0</v>
      </c>
      <c r="O556" s="22"/>
      <c r="P556" s="22">
        <f t="shared" si="315"/>
        <v>0</v>
      </c>
      <c r="Q556" s="22"/>
    </row>
    <row r="557" spans="1:17" s="123" customFormat="1" ht="18.75" customHeight="1">
      <c r="A557" s="84"/>
      <c r="B557" s="84"/>
      <c r="C557" s="84"/>
      <c r="D557" s="128"/>
      <c r="E557" s="124" t="s">
        <v>669</v>
      </c>
      <c r="F557" s="21">
        <v>8667</v>
      </c>
      <c r="G557" s="22"/>
      <c r="H557" s="22">
        <v>8667</v>
      </c>
      <c r="I557" s="23"/>
      <c r="J557" s="21">
        <v>0</v>
      </c>
      <c r="K557" s="22"/>
      <c r="L557" s="24">
        <v>0</v>
      </c>
      <c r="M557" s="23"/>
      <c r="N557" s="105">
        <f t="shared" si="288"/>
        <v>0</v>
      </c>
      <c r="O557" s="22"/>
      <c r="P557" s="22">
        <f t="shared" si="289"/>
        <v>0</v>
      </c>
      <c r="Q557" s="22"/>
    </row>
    <row r="558" spans="1:17" s="2" customFormat="1" ht="34.5" customHeight="1">
      <c r="A558" s="49" t="s">
        <v>55</v>
      </c>
      <c r="B558" s="49" t="s">
        <v>306</v>
      </c>
      <c r="C558" s="49" t="s">
        <v>269</v>
      </c>
      <c r="D558" s="46" t="s">
        <v>31</v>
      </c>
      <c r="E558" s="33"/>
      <c r="F558" s="21">
        <f>SUM(F559:F565)</f>
        <v>22013.45696</v>
      </c>
      <c r="G558" s="22"/>
      <c r="H558" s="22">
        <f t="shared" ref="H558:M558" si="316">SUM(H559:H565)</f>
        <v>1426.0223600000002</v>
      </c>
      <c r="I558" s="23">
        <f t="shared" si="316"/>
        <v>20587.434599999997</v>
      </c>
      <c r="J558" s="21">
        <f t="shared" si="316"/>
        <v>15391.34763</v>
      </c>
      <c r="K558" s="22"/>
      <c r="L558" s="22">
        <f t="shared" si="316"/>
        <v>994.32709</v>
      </c>
      <c r="M558" s="23">
        <f t="shared" si="316"/>
        <v>14397.02054</v>
      </c>
      <c r="N558" s="105">
        <f t="shared" si="288"/>
        <v>69.917903662142493</v>
      </c>
      <c r="O558" s="22"/>
      <c r="P558" s="22">
        <f t="shared" si="289"/>
        <v>69.727314093448015</v>
      </c>
      <c r="Q558" s="22">
        <f t="shared" si="308"/>
        <v>69.93110516062066</v>
      </c>
    </row>
    <row r="559" spans="1:17" s="2" customFormat="1" ht="49.5" customHeight="1">
      <c r="A559" s="49"/>
      <c r="B559" s="49"/>
      <c r="C559" s="49"/>
      <c r="D559" s="44" t="s">
        <v>272</v>
      </c>
      <c r="E559" s="33" t="s">
        <v>276</v>
      </c>
      <c r="F559" s="21">
        <v>16550.099999999999</v>
      </c>
      <c r="G559" s="22"/>
      <c r="H559" s="22"/>
      <c r="I559" s="23">
        <v>16550.099999999999</v>
      </c>
      <c r="J559" s="21">
        <v>11420.83116</v>
      </c>
      <c r="K559" s="22"/>
      <c r="L559" s="22"/>
      <c r="M559" s="23">
        <v>11420.83116</v>
      </c>
      <c r="N559" s="105">
        <f t="shared" ref="N559:N565" si="317">J559/F559*100</f>
        <v>69.007626298330521</v>
      </c>
      <c r="O559" s="22"/>
      <c r="P559" s="22"/>
      <c r="Q559" s="22">
        <f t="shared" si="308"/>
        <v>69.007626298330521</v>
      </c>
    </row>
    <row r="560" spans="1:17" s="2" customFormat="1" ht="27.75" customHeight="1">
      <c r="A560" s="49"/>
      <c r="B560" s="49"/>
      <c r="C560" s="49"/>
      <c r="D560" s="9"/>
      <c r="E560" s="33" t="s">
        <v>590</v>
      </c>
      <c r="F560" s="21">
        <f>H560+I560</f>
        <v>427.33336000000003</v>
      </c>
      <c r="G560" s="22"/>
      <c r="H560" s="22">
        <v>379.33336000000003</v>
      </c>
      <c r="I560" s="23">
        <v>48</v>
      </c>
      <c r="J560" s="21">
        <v>215.53809000000001</v>
      </c>
      <c r="K560" s="22"/>
      <c r="L560" s="24">
        <v>215.53809000000001</v>
      </c>
      <c r="M560" s="23">
        <v>0</v>
      </c>
      <c r="N560" s="105">
        <f t="shared" si="317"/>
        <v>50.437927429770525</v>
      </c>
      <c r="O560" s="22"/>
      <c r="P560" s="22">
        <f t="shared" ref="P560" si="318">L560/H560*100</f>
        <v>56.820230627751798</v>
      </c>
      <c r="Q560" s="22">
        <f t="shared" si="308"/>
        <v>0</v>
      </c>
    </row>
    <row r="561" spans="1:17" s="2" customFormat="1" ht="27.75" customHeight="1">
      <c r="A561" s="49"/>
      <c r="B561" s="49"/>
      <c r="C561" s="49"/>
      <c r="D561" s="9"/>
      <c r="E561" s="33" t="s">
        <v>591</v>
      </c>
      <c r="F561" s="21">
        <v>2340.9346</v>
      </c>
      <c r="G561" s="22"/>
      <c r="H561" s="22"/>
      <c r="I561" s="23">
        <v>2340.9346</v>
      </c>
      <c r="J561" s="21">
        <v>1361.85412</v>
      </c>
      <c r="K561" s="22"/>
      <c r="L561" s="22"/>
      <c r="M561" s="23">
        <v>1361.85412</v>
      </c>
      <c r="N561" s="105">
        <f t="shared" si="317"/>
        <v>58.175658559619734</v>
      </c>
      <c r="O561" s="22"/>
      <c r="P561" s="22"/>
      <c r="Q561" s="22">
        <f t="shared" si="308"/>
        <v>58.175658559619734</v>
      </c>
    </row>
    <row r="562" spans="1:17" s="2" customFormat="1" ht="27.75" customHeight="1">
      <c r="A562" s="49"/>
      <c r="B562" s="49"/>
      <c r="C562" s="49"/>
      <c r="D562" s="9"/>
      <c r="E562" s="33" t="s">
        <v>670</v>
      </c>
      <c r="F562" s="21">
        <v>500</v>
      </c>
      <c r="G562" s="22"/>
      <c r="H562" s="22">
        <v>500</v>
      </c>
      <c r="I562" s="23"/>
      <c r="J562" s="21">
        <v>500</v>
      </c>
      <c r="K562" s="22"/>
      <c r="L562" s="22">
        <v>500</v>
      </c>
      <c r="M562" s="23"/>
      <c r="N562" s="105">
        <f t="shared" si="317"/>
        <v>100</v>
      </c>
      <c r="O562" s="22"/>
      <c r="P562" s="22">
        <f t="shared" ref="P562:Q563" si="319">L562/H562*100</f>
        <v>100</v>
      </c>
      <c r="Q562" s="22"/>
    </row>
    <row r="563" spans="1:17" s="2" customFormat="1" ht="27.75" customHeight="1">
      <c r="A563" s="49"/>
      <c r="B563" s="49"/>
      <c r="C563" s="49"/>
      <c r="D563" s="9"/>
      <c r="E563" s="33" t="s">
        <v>453</v>
      </c>
      <c r="F563" s="21">
        <v>301.7</v>
      </c>
      <c r="G563" s="22"/>
      <c r="H563" s="22">
        <v>267.89999999999998</v>
      </c>
      <c r="I563" s="23">
        <v>33.799999999999997</v>
      </c>
      <c r="J563" s="21">
        <v>0</v>
      </c>
      <c r="K563" s="22"/>
      <c r="L563" s="22">
        <v>0</v>
      </c>
      <c r="M563" s="23">
        <v>0</v>
      </c>
      <c r="N563" s="105">
        <f t="shared" si="317"/>
        <v>0</v>
      </c>
      <c r="O563" s="22"/>
      <c r="P563" s="22">
        <f t="shared" si="319"/>
        <v>0</v>
      </c>
      <c r="Q563" s="22">
        <f t="shared" si="319"/>
        <v>0</v>
      </c>
    </row>
    <row r="564" spans="1:17" s="2" customFormat="1" ht="27.75" customHeight="1">
      <c r="A564" s="49"/>
      <c r="B564" s="49"/>
      <c r="C564" s="49"/>
      <c r="D564" s="9"/>
      <c r="E564" s="33" t="s">
        <v>284</v>
      </c>
      <c r="F564" s="21">
        <v>1614.6</v>
      </c>
      <c r="G564" s="22"/>
      <c r="H564" s="22"/>
      <c r="I564" s="23">
        <v>1614.6</v>
      </c>
      <c r="J564" s="21">
        <v>1614.3352600000001</v>
      </c>
      <c r="K564" s="22"/>
      <c r="L564" s="22"/>
      <c r="M564" s="23">
        <v>1614.3352600000001</v>
      </c>
      <c r="N564" s="105">
        <f t="shared" si="317"/>
        <v>99.983603369255562</v>
      </c>
      <c r="O564" s="22"/>
      <c r="P564" s="22"/>
      <c r="Q564" s="22">
        <f t="shared" ref="Q564" si="320">M564/I564*100</f>
        <v>99.983603369255562</v>
      </c>
    </row>
    <row r="565" spans="1:17" s="2" customFormat="1" ht="27.75" customHeight="1">
      <c r="A565" s="49"/>
      <c r="B565" s="49"/>
      <c r="C565" s="49"/>
      <c r="D565" s="9"/>
      <c r="E565" s="33" t="s">
        <v>671</v>
      </c>
      <c r="F565" s="21">
        <v>278.78899999999999</v>
      </c>
      <c r="G565" s="22"/>
      <c r="H565" s="22">
        <v>278.78899999999999</v>
      </c>
      <c r="I565" s="23"/>
      <c r="J565" s="21">
        <v>278.78899999999999</v>
      </c>
      <c r="K565" s="22"/>
      <c r="L565" s="22">
        <v>278.78899999999999</v>
      </c>
      <c r="M565" s="23"/>
      <c r="N565" s="105">
        <f t="shared" si="317"/>
        <v>100</v>
      </c>
      <c r="O565" s="22"/>
      <c r="P565" s="22">
        <f t="shared" ref="P565" si="321">L565/H565*100</f>
        <v>100</v>
      </c>
      <c r="Q565" s="22"/>
    </row>
    <row r="566" spans="1:17" s="2" customFormat="1" ht="49.5" customHeight="1">
      <c r="A566" s="56" t="s">
        <v>150</v>
      </c>
      <c r="B566" s="56" t="s">
        <v>270</v>
      </c>
      <c r="C566" s="56" t="s">
        <v>271</v>
      </c>
      <c r="D566" s="39" t="s">
        <v>31</v>
      </c>
      <c r="E566" s="33"/>
      <c r="F566" s="21">
        <f>SUM(F567:F573)</f>
        <v>22013.45696</v>
      </c>
      <c r="G566" s="22"/>
      <c r="H566" s="22">
        <f t="shared" ref="G566:M566" si="322">SUM(H567:H573)</f>
        <v>1426.0223600000002</v>
      </c>
      <c r="I566" s="23">
        <f t="shared" si="322"/>
        <v>20587.434599999997</v>
      </c>
      <c r="J566" s="21">
        <f t="shared" si="322"/>
        <v>15391.34763</v>
      </c>
      <c r="K566" s="22"/>
      <c r="L566" s="22">
        <f t="shared" si="322"/>
        <v>994.32709</v>
      </c>
      <c r="M566" s="23">
        <f t="shared" si="322"/>
        <v>14397.02054</v>
      </c>
      <c r="N566" s="105">
        <f t="shared" si="288"/>
        <v>69.917903662142493</v>
      </c>
      <c r="O566" s="22"/>
      <c r="P566" s="22">
        <f t="shared" ref="P566:P586" si="323">L566/H566*100</f>
        <v>69.727314093448015</v>
      </c>
      <c r="Q566" s="22">
        <f t="shared" ref="Q566:Q659" si="324">M566/I566*100</f>
        <v>69.93110516062066</v>
      </c>
    </row>
    <row r="567" spans="1:17" s="2" customFormat="1" ht="49.5" customHeight="1">
      <c r="A567" s="57"/>
      <c r="B567" s="57"/>
      <c r="C567" s="57"/>
      <c r="D567" s="56" t="s">
        <v>272</v>
      </c>
      <c r="E567" s="33" t="s">
        <v>276</v>
      </c>
      <c r="F567" s="21">
        <v>16550.099999999999</v>
      </c>
      <c r="G567" s="22"/>
      <c r="H567" s="22"/>
      <c r="I567" s="23">
        <v>16550.099999999999</v>
      </c>
      <c r="J567" s="21">
        <v>11420.83116</v>
      </c>
      <c r="K567" s="22"/>
      <c r="L567" s="22"/>
      <c r="M567" s="23">
        <v>11420.83116</v>
      </c>
      <c r="N567" s="105">
        <f t="shared" si="288"/>
        <v>69.007626298330521</v>
      </c>
      <c r="O567" s="22"/>
      <c r="P567" s="22"/>
      <c r="Q567" s="22">
        <f t="shared" si="324"/>
        <v>69.007626298330521</v>
      </c>
    </row>
    <row r="568" spans="1:17" s="2" customFormat="1" ht="27" customHeight="1">
      <c r="A568" s="57"/>
      <c r="B568" s="57"/>
      <c r="C568" s="57"/>
      <c r="D568" s="57"/>
      <c r="E568" s="33" t="s">
        <v>590</v>
      </c>
      <c r="F568" s="21">
        <f>H568+I568</f>
        <v>427.33336000000003</v>
      </c>
      <c r="G568" s="22"/>
      <c r="H568" s="22">
        <v>379.33336000000003</v>
      </c>
      <c r="I568" s="23">
        <v>48</v>
      </c>
      <c r="J568" s="21">
        <v>215.53809000000001</v>
      </c>
      <c r="K568" s="22"/>
      <c r="L568" s="24">
        <v>215.53809000000001</v>
      </c>
      <c r="M568" s="23">
        <v>0</v>
      </c>
      <c r="N568" s="105">
        <f t="shared" si="288"/>
        <v>50.437927429770525</v>
      </c>
      <c r="O568" s="22"/>
      <c r="P568" s="22">
        <f t="shared" ref="P568" si="325">L568/H568*100</f>
        <v>56.820230627751798</v>
      </c>
      <c r="Q568" s="22">
        <f t="shared" ref="Q568:Q569" si="326">M568/I568*100</f>
        <v>0</v>
      </c>
    </row>
    <row r="569" spans="1:17" s="2" customFormat="1" ht="27" customHeight="1">
      <c r="A569" s="57"/>
      <c r="B569" s="57"/>
      <c r="C569" s="57"/>
      <c r="D569" s="57"/>
      <c r="E569" s="33" t="s">
        <v>591</v>
      </c>
      <c r="F569" s="21">
        <v>2340.9346</v>
      </c>
      <c r="G569" s="22"/>
      <c r="H569" s="22"/>
      <c r="I569" s="23">
        <v>2340.9346</v>
      </c>
      <c r="J569" s="21">
        <v>1361.85412</v>
      </c>
      <c r="K569" s="22"/>
      <c r="L569" s="22"/>
      <c r="M569" s="23">
        <v>1361.85412</v>
      </c>
      <c r="N569" s="105">
        <f t="shared" si="288"/>
        <v>58.175658559619734</v>
      </c>
      <c r="O569" s="22"/>
      <c r="P569" s="22"/>
      <c r="Q569" s="22">
        <f t="shared" si="326"/>
        <v>58.175658559619734</v>
      </c>
    </row>
    <row r="570" spans="1:17" s="2" customFormat="1" ht="27" customHeight="1">
      <c r="A570" s="57"/>
      <c r="B570" s="57"/>
      <c r="C570" s="57"/>
      <c r="D570" s="57"/>
      <c r="E570" s="33" t="s">
        <v>670</v>
      </c>
      <c r="F570" s="21">
        <v>500</v>
      </c>
      <c r="G570" s="22"/>
      <c r="H570" s="22">
        <v>500</v>
      </c>
      <c r="I570" s="23"/>
      <c r="J570" s="21">
        <v>500</v>
      </c>
      <c r="K570" s="22"/>
      <c r="L570" s="22">
        <v>500</v>
      </c>
      <c r="M570" s="23"/>
      <c r="N570" s="105">
        <f t="shared" si="288"/>
        <v>100</v>
      </c>
      <c r="O570" s="22"/>
      <c r="P570" s="22">
        <f t="shared" ref="P570:Q571" si="327">L570/H570*100</f>
        <v>100</v>
      </c>
      <c r="Q570" s="22"/>
    </row>
    <row r="571" spans="1:17" s="2" customFormat="1" ht="27" customHeight="1">
      <c r="A571" s="57"/>
      <c r="B571" s="57"/>
      <c r="C571" s="57"/>
      <c r="D571" s="57"/>
      <c r="E571" s="33" t="s">
        <v>453</v>
      </c>
      <c r="F571" s="21">
        <v>301.7</v>
      </c>
      <c r="G571" s="22"/>
      <c r="H571" s="22">
        <v>267.89999999999998</v>
      </c>
      <c r="I571" s="23">
        <v>33.799999999999997</v>
      </c>
      <c r="J571" s="21">
        <v>0</v>
      </c>
      <c r="K571" s="22"/>
      <c r="L571" s="22">
        <v>0</v>
      </c>
      <c r="M571" s="23">
        <v>0</v>
      </c>
      <c r="N571" s="105">
        <f t="shared" ref="N571:N573" si="328">J571/F571*100</f>
        <v>0</v>
      </c>
      <c r="O571" s="22"/>
      <c r="P571" s="22">
        <f t="shared" si="327"/>
        <v>0</v>
      </c>
      <c r="Q571" s="22">
        <f t="shared" si="327"/>
        <v>0</v>
      </c>
    </row>
    <row r="572" spans="1:17" s="2" customFormat="1" ht="27" customHeight="1">
      <c r="A572" s="57"/>
      <c r="B572" s="57"/>
      <c r="C572" s="57"/>
      <c r="D572" s="57"/>
      <c r="E572" s="33" t="s">
        <v>284</v>
      </c>
      <c r="F572" s="21">
        <v>1614.6</v>
      </c>
      <c r="G572" s="22"/>
      <c r="H572" s="22"/>
      <c r="I572" s="23">
        <v>1614.6</v>
      </c>
      <c r="J572" s="21">
        <v>1614.3352600000001</v>
      </c>
      <c r="K572" s="22"/>
      <c r="L572" s="22"/>
      <c r="M572" s="23">
        <v>1614.3352600000001</v>
      </c>
      <c r="N572" s="105">
        <f t="shared" si="328"/>
        <v>99.983603369255562</v>
      </c>
      <c r="O572" s="22"/>
      <c r="P572" s="22"/>
      <c r="Q572" s="22">
        <f t="shared" ref="Q572" si="329">M572/I572*100</f>
        <v>99.983603369255562</v>
      </c>
    </row>
    <row r="573" spans="1:17" s="2" customFormat="1" ht="27" customHeight="1">
      <c r="A573" s="58"/>
      <c r="B573" s="58"/>
      <c r="C573" s="58"/>
      <c r="D573" s="58"/>
      <c r="E573" s="33" t="s">
        <v>671</v>
      </c>
      <c r="F573" s="21">
        <v>278.78899999999999</v>
      </c>
      <c r="G573" s="22"/>
      <c r="H573" s="22">
        <v>278.78899999999999</v>
      </c>
      <c r="I573" s="23"/>
      <c r="J573" s="21">
        <v>278.78899999999999</v>
      </c>
      <c r="K573" s="22"/>
      <c r="L573" s="22">
        <v>278.78899999999999</v>
      </c>
      <c r="M573" s="23"/>
      <c r="N573" s="105">
        <f t="shared" si="328"/>
        <v>100</v>
      </c>
      <c r="O573" s="22"/>
      <c r="P573" s="22">
        <f t="shared" ref="P573" si="330">L573/H573*100</f>
        <v>100</v>
      </c>
      <c r="Q573" s="22"/>
    </row>
    <row r="574" spans="1:17" s="2" customFormat="1" ht="49.5" customHeight="1">
      <c r="A574" s="81" t="s">
        <v>58</v>
      </c>
      <c r="B574" s="56" t="s">
        <v>273</v>
      </c>
      <c r="C574" s="56" t="s">
        <v>274</v>
      </c>
      <c r="D574" s="39" t="s">
        <v>31</v>
      </c>
      <c r="E574" s="33"/>
      <c r="F574" s="21">
        <v>16550.099999999999</v>
      </c>
      <c r="G574" s="22"/>
      <c r="H574" s="22"/>
      <c r="I574" s="23">
        <v>16550.099999999999</v>
      </c>
      <c r="J574" s="21">
        <v>11420.83116</v>
      </c>
      <c r="K574" s="22"/>
      <c r="L574" s="22"/>
      <c r="M574" s="23">
        <v>11420.83116</v>
      </c>
      <c r="N574" s="105">
        <f t="shared" ref="N574:N575" si="331">J574/F574*100</f>
        <v>69.007626298330521</v>
      </c>
      <c r="O574" s="22"/>
      <c r="P574" s="22"/>
      <c r="Q574" s="22">
        <f t="shared" si="324"/>
        <v>69.007626298330521</v>
      </c>
    </row>
    <row r="575" spans="1:17" s="2" customFormat="1" ht="49.5" customHeight="1">
      <c r="A575" s="82"/>
      <c r="B575" s="57"/>
      <c r="C575" s="57"/>
      <c r="D575" s="56" t="s">
        <v>275</v>
      </c>
      <c r="E575" s="33"/>
      <c r="F575" s="21">
        <v>16550.099999999999</v>
      </c>
      <c r="G575" s="22"/>
      <c r="H575" s="22"/>
      <c r="I575" s="23">
        <v>16550.099999999999</v>
      </c>
      <c r="J575" s="21">
        <v>11420.83116</v>
      </c>
      <c r="K575" s="22"/>
      <c r="L575" s="22"/>
      <c r="M575" s="23">
        <v>11420.83116</v>
      </c>
      <c r="N575" s="105">
        <f t="shared" si="331"/>
        <v>69.007626298330521</v>
      </c>
      <c r="O575" s="22"/>
      <c r="P575" s="22"/>
      <c r="Q575" s="22">
        <f t="shared" si="324"/>
        <v>69.007626298330521</v>
      </c>
    </row>
    <row r="576" spans="1:17" s="2" customFormat="1" ht="49.5" customHeight="1">
      <c r="A576" s="83"/>
      <c r="B576" s="58"/>
      <c r="C576" s="58"/>
      <c r="D576" s="58"/>
      <c r="E576" s="33" t="s">
        <v>276</v>
      </c>
      <c r="F576" s="21">
        <v>16550.099999999999</v>
      </c>
      <c r="G576" s="22"/>
      <c r="H576" s="22"/>
      <c r="I576" s="23">
        <v>16550.099999999999</v>
      </c>
      <c r="J576" s="21">
        <v>11420.83116</v>
      </c>
      <c r="K576" s="22"/>
      <c r="L576" s="24"/>
      <c r="M576" s="23">
        <v>11420.83116</v>
      </c>
      <c r="N576" s="105">
        <f t="shared" ref="N576:N708" si="332">J576/F576*100</f>
        <v>69.007626298330521</v>
      </c>
      <c r="O576" s="22"/>
      <c r="P576" s="22"/>
      <c r="Q576" s="22">
        <f t="shared" ref="Q576:Q578" si="333">M576/I576*100</f>
        <v>69.007626298330521</v>
      </c>
    </row>
    <row r="577" spans="1:17" s="2" customFormat="1" ht="49.5" customHeight="1">
      <c r="A577" s="81" t="s">
        <v>277</v>
      </c>
      <c r="B577" s="56" t="s">
        <v>305</v>
      </c>
      <c r="C577" s="56" t="s">
        <v>253</v>
      </c>
      <c r="D577" s="39" t="s">
        <v>31</v>
      </c>
      <c r="E577" s="33"/>
      <c r="F577" s="21">
        <f t="shared" ref="F577:F578" si="334">H577+I577</f>
        <v>427.33336000000003</v>
      </c>
      <c r="G577" s="22"/>
      <c r="H577" s="22">
        <v>379.33336000000003</v>
      </c>
      <c r="I577" s="23">
        <v>48</v>
      </c>
      <c r="J577" s="21">
        <v>215.53809000000001</v>
      </c>
      <c r="K577" s="22"/>
      <c r="L577" s="24">
        <v>215.53809000000001</v>
      </c>
      <c r="M577" s="23">
        <v>0</v>
      </c>
      <c r="N577" s="105">
        <f t="shared" ref="N577:N578" si="335">J577/F577*100</f>
        <v>50.437927429770525</v>
      </c>
      <c r="O577" s="22"/>
      <c r="P577" s="22">
        <f t="shared" ref="P577:P578" si="336">L577/H577*100</f>
        <v>56.820230627751798</v>
      </c>
      <c r="Q577" s="22">
        <f t="shared" si="333"/>
        <v>0</v>
      </c>
    </row>
    <row r="578" spans="1:17" s="2" customFormat="1" ht="49.5" customHeight="1">
      <c r="A578" s="82"/>
      <c r="B578" s="57"/>
      <c r="C578" s="57"/>
      <c r="D578" s="56" t="s">
        <v>275</v>
      </c>
      <c r="E578" s="33"/>
      <c r="F578" s="21">
        <f t="shared" si="334"/>
        <v>427.33336000000003</v>
      </c>
      <c r="G578" s="22"/>
      <c r="H578" s="22">
        <v>379.33336000000003</v>
      </c>
      <c r="I578" s="23">
        <v>48</v>
      </c>
      <c r="J578" s="21">
        <v>215.53809000000001</v>
      </c>
      <c r="K578" s="22"/>
      <c r="L578" s="24">
        <v>215.53809000000001</v>
      </c>
      <c r="M578" s="23">
        <v>0</v>
      </c>
      <c r="N578" s="105">
        <f t="shared" si="335"/>
        <v>50.437927429770525</v>
      </c>
      <c r="O578" s="22"/>
      <c r="P578" s="22">
        <f t="shared" si="336"/>
        <v>56.820230627751798</v>
      </c>
      <c r="Q578" s="22">
        <f t="shared" si="333"/>
        <v>0</v>
      </c>
    </row>
    <row r="579" spans="1:17" s="2" customFormat="1" ht="49.5" customHeight="1">
      <c r="A579" s="83"/>
      <c r="B579" s="58"/>
      <c r="C579" s="58"/>
      <c r="D579" s="58"/>
      <c r="E579" s="33" t="s">
        <v>590</v>
      </c>
      <c r="F579" s="21">
        <f>H579+I579</f>
        <v>427.33336000000003</v>
      </c>
      <c r="G579" s="22"/>
      <c r="H579" s="22">
        <v>379.33336000000003</v>
      </c>
      <c r="I579" s="23">
        <v>48</v>
      </c>
      <c r="J579" s="21">
        <v>215.53809000000001</v>
      </c>
      <c r="K579" s="22"/>
      <c r="L579" s="24">
        <v>215.53809000000001</v>
      </c>
      <c r="M579" s="23">
        <v>0</v>
      </c>
      <c r="N579" s="105">
        <f t="shared" si="332"/>
        <v>50.437927429770525</v>
      </c>
      <c r="O579" s="22"/>
      <c r="P579" s="22">
        <f t="shared" si="323"/>
        <v>56.820230627751798</v>
      </c>
      <c r="Q579" s="22">
        <f t="shared" si="324"/>
        <v>0</v>
      </c>
    </row>
    <row r="580" spans="1:17" s="2" customFormat="1" ht="49.5" customHeight="1">
      <c r="A580" s="50" t="s">
        <v>280</v>
      </c>
      <c r="B580" s="56" t="s">
        <v>278</v>
      </c>
      <c r="C580" s="50" t="s">
        <v>263</v>
      </c>
      <c r="D580" s="39" t="s">
        <v>31</v>
      </c>
      <c r="E580" s="33"/>
      <c r="F580" s="21">
        <f>F581</f>
        <v>2840.9346</v>
      </c>
      <c r="G580" s="22"/>
      <c r="H580" s="22">
        <f t="shared" ref="H580:P580" si="337">H581</f>
        <v>500</v>
      </c>
      <c r="I580" s="23">
        <f>I581</f>
        <v>2340.9346</v>
      </c>
      <c r="J580" s="21">
        <f t="shared" si="337"/>
        <v>1861.85412</v>
      </c>
      <c r="K580" s="22"/>
      <c r="L580" s="24">
        <f t="shared" si="337"/>
        <v>500</v>
      </c>
      <c r="M580" s="23">
        <f t="shared" si="337"/>
        <v>1361.85412</v>
      </c>
      <c r="N580" s="105">
        <f t="shared" si="337"/>
        <v>65.536676557073861</v>
      </c>
      <c r="O580" s="22"/>
      <c r="P580" s="22">
        <f t="shared" si="337"/>
        <v>100</v>
      </c>
      <c r="Q580" s="22">
        <f t="shared" si="324"/>
        <v>58.175658559619734</v>
      </c>
    </row>
    <row r="581" spans="1:17" s="2" customFormat="1" ht="49.5" customHeight="1">
      <c r="A581" s="51"/>
      <c r="B581" s="57"/>
      <c r="C581" s="51"/>
      <c r="D581" s="56" t="s">
        <v>279</v>
      </c>
      <c r="E581" s="33"/>
      <c r="F581" s="21">
        <f>F582+F583</f>
        <v>2840.9346</v>
      </c>
      <c r="G581" s="22"/>
      <c r="H581" s="22">
        <f t="shared" ref="H581:M581" si="338">H582+H583</f>
        <v>500</v>
      </c>
      <c r="I581" s="23">
        <f t="shared" si="338"/>
        <v>2340.9346</v>
      </c>
      <c r="J581" s="21">
        <f t="shared" si="338"/>
        <v>1861.85412</v>
      </c>
      <c r="K581" s="22"/>
      <c r="L581" s="22">
        <f t="shared" si="338"/>
        <v>500</v>
      </c>
      <c r="M581" s="23">
        <f t="shared" si="338"/>
        <v>1361.85412</v>
      </c>
      <c r="N581" s="105">
        <f t="shared" si="332"/>
        <v>65.536676557073861</v>
      </c>
      <c r="O581" s="22"/>
      <c r="P581" s="22">
        <f t="shared" si="323"/>
        <v>100</v>
      </c>
      <c r="Q581" s="22">
        <f t="shared" si="324"/>
        <v>58.175658559619734</v>
      </c>
    </row>
    <row r="582" spans="1:17" s="2" customFormat="1" ht="49.5" customHeight="1">
      <c r="A582" s="51"/>
      <c r="B582" s="57"/>
      <c r="C582" s="51"/>
      <c r="D582" s="57"/>
      <c r="E582" s="33" t="s">
        <v>591</v>
      </c>
      <c r="F582" s="21">
        <v>2340.9346</v>
      </c>
      <c r="G582" s="22"/>
      <c r="H582" s="22"/>
      <c r="I582" s="23">
        <v>2340.9346</v>
      </c>
      <c r="J582" s="21">
        <v>1361.85412</v>
      </c>
      <c r="K582" s="22"/>
      <c r="L582" s="22"/>
      <c r="M582" s="23">
        <v>1361.85412</v>
      </c>
      <c r="N582" s="105">
        <f t="shared" ref="N582" si="339">J582/F582*100</f>
        <v>58.175658559619734</v>
      </c>
      <c r="O582" s="22"/>
      <c r="P582" s="22"/>
      <c r="Q582" s="22">
        <f t="shared" ref="Q582" si="340">M582/I582*100</f>
        <v>58.175658559619734</v>
      </c>
    </row>
    <row r="583" spans="1:17" s="2" customFormat="1" ht="49.5" customHeight="1">
      <c r="A583" s="80"/>
      <c r="B583" s="58"/>
      <c r="C583" s="80"/>
      <c r="D583" s="58"/>
      <c r="E583" s="33" t="s">
        <v>670</v>
      </c>
      <c r="F583" s="21">
        <v>500</v>
      </c>
      <c r="G583" s="22"/>
      <c r="H583" s="22">
        <v>500</v>
      </c>
      <c r="I583" s="23"/>
      <c r="J583" s="21">
        <v>500</v>
      </c>
      <c r="K583" s="22"/>
      <c r="L583" s="22">
        <v>500</v>
      </c>
      <c r="M583" s="23"/>
      <c r="N583" s="105">
        <f t="shared" si="332"/>
        <v>100</v>
      </c>
      <c r="O583" s="22"/>
      <c r="P583" s="22">
        <f t="shared" si="323"/>
        <v>100</v>
      </c>
      <c r="Q583" s="22"/>
    </row>
    <row r="584" spans="1:17" s="2" customFormat="1" ht="49.5" customHeight="1">
      <c r="A584" s="50" t="s">
        <v>450</v>
      </c>
      <c r="B584" s="56" t="s">
        <v>451</v>
      </c>
      <c r="C584" s="50" t="s">
        <v>452</v>
      </c>
      <c r="D584" s="39" t="s">
        <v>31</v>
      </c>
      <c r="E584" s="33"/>
      <c r="F584" s="21">
        <v>301.7</v>
      </c>
      <c r="G584" s="22"/>
      <c r="H584" s="22">
        <v>267.89999999999998</v>
      </c>
      <c r="I584" s="23">
        <v>33.799999999999997</v>
      </c>
      <c r="J584" s="21">
        <v>0</v>
      </c>
      <c r="K584" s="22"/>
      <c r="L584" s="22">
        <v>0</v>
      </c>
      <c r="M584" s="23">
        <v>0</v>
      </c>
      <c r="N584" s="105">
        <f t="shared" si="332"/>
        <v>0</v>
      </c>
      <c r="O584" s="105"/>
      <c r="P584" s="105">
        <f t="shared" si="323"/>
        <v>0</v>
      </c>
      <c r="Q584" s="105">
        <f t="shared" ref="Q584:Q586" si="341">M584/I584*100</f>
        <v>0</v>
      </c>
    </row>
    <row r="585" spans="1:17" s="2" customFormat="1" ht="49.5" customHeight="1">
      <c r="A585" s="51"/>
      <c r="B585" s="57"/>
      <c r="C585" s="51"/>
      <c r="D585" s="56" t="s">
        <v>279</v>
      </c>
      <c r="E585" s="33"/>
      <c r="F585" s="21">
        <v>301.7</v>
      </c>
      <c r="G585" s="22"/>
      <c r="H585" s="22">
        <v>267.89999999999998</v>
      </c>
      <c r="I585" s="23">
        <v>33.799999999999997</v>
      </c>
      <c r="J585" s="21">
        <v>0</v>
      </c>
      <c r="K585" s="22"/>
      <c r="L585" s="22">
        <v>0</v>
      </c>
      <c r="M585" s="23">
        <v>0</v>
      </c>
      <c r="N585" s="105">
        <f t="shared" si="332"/>
        <v>0</v>
      </c>
      <c r="O585" s="105"/>
      <c r="P585" s="105">
        <f t="shared" si="323"/>
        <v>0</v>
      </c>
      <c r="Q585" s="105">
        <f t="shared" si="341"/>
        <v>0</v>
      </c>
    </row>
    <row r="586" spans="1:17" s="2" customFormat="1" ht="49.5" customHeight="1">
      <c r="A586" s="80"/>
      <c r="B586" s="58"/>
      <c r="C586" s="80"/>
      <c r="D586" s="58"/>
      <c r="E586" s="33" t="s">
        <v>453</v>
      </c>
      <c r="F586" s="21">
        <v>301.7</v>
      </c>
      <c r="G586" s="22"/>
      <c r="H586" s="22">
        <v>267.89999999999998</v>
      </c>
      <c r="I586" s="23">
        <v>33.799999999999997</v>
      </c>
      <c r="J586" s="21">
        <v>0</v>
      </c>
      <c r="K586" s="22"/>
      <c r="L586" s="22">
        <v>0</v>
      </c>
      <c r="M586" s="23">
        <v>0</v>
      </c>
      <c r="N586" s="105">
        <f t="shared" si="332"/>
        <v>0</v>
      </c>
      <c r="O586" s="105"/>
      <c r="P586" s="105">
        <f t="shared" si="323"/>
        <v>0</v>
      </c>
      <c r="Q586" s="105">
        <f t="shared" si="341"/>
        <v>0</v>
      </c>
    </row>
    <row r="587" spans="1:17" s="2" customFormat="1" ht="49.5" customHeight="1">
      <c r="A587" s="50" t="s">
        <v>454</v>
      </c>
      <c r="B587" s="56" t="s">
        <v>281</v>
      </c>
      <c r="C587" s="56" t="s">
        <v>282</v>
      </c>
      <c r="D587" s="39" t="s">
        <v>31</v>
      </c>
      <c r="E587" s="33"/>
      <c r="F587" s="21">
        <f>F588</f>
        <v>1893.3889999999999</v>
      </c>
      <c r="G587" s="22"/>
      <c r="H587" s="22">
        <f t="shared" ref="H587" si="342">H588</f>
        <v>278.78899999999999</v>
      </c>
      <c r="I587" s="23">
        <f>I588</f>
        <v>1614.6</v>
      </c>
      <c r="J587" s="21">
        <f t="shared" ref="J587" si="343">J588</f>
        <v>1893.12426</v>
      </c>
      <c r="K587" s="22"/>
      <c r="L587" s="22">
        <f t="shared" ref="L587" si="344">L588</f>
        <v>278.78899999999999</v>
      </c>
      <c r="M587" s="23">
        <f t="shared" ref="M587" si="345">M588</f>
        <v>1614.3352600000001</v>
      </c>
      <c r="N587" s="105">
        <f t="shared" ref="N587" si="346">N588</f>
        <v>99.986017664621485</v>
      </c>
      <c r="O587" s="22"/>
      <c r="P587" s="22">
        <f t="shared" ref="P587" si="347">P588</f>
        <v>100</v>
      </c>
      <c r="Q587" s="22">
        <f t="shared" ref="Q587:Q588" si="348">M587/I587*100</f>
        <v>99.983603369255562</v>
      </c>
    </row>
    <row r="588" spans="1:17" s="2" customFormat="1" ht="49.5" customHeight="1">
      <c r="A588" s="51"/>
      <c r="B588" s="57"/>
      <c r="C588" s="57"/>
      <c r="D588" s="56" t="s">
        <v>283</v>
      </c>
      <c r="E588" s="33"/>
      <c r="F588" s="21">
        <f>F589+F590</f>
        <v>1893.3889999999999</v>
      </c>
      <c r="G588" s="22"/>
      <c r="H588" s="22">
        <f t="shared" ref="H588" si="349">H589+H590</f>
        <v>278.78899999999999</v>
      </c>
      <c r="I588" s="23">
        <f t="shared" ref="I588" si="350">I589+I590</f>
        <v>1614.6</v>
      </c>
      <c r="J588" s="21">
        <f t="shared" ref="J588" si="351">J589+J590</f>
        <v>1893.12426</v>
      </c>
      <c r="K588" s="22"/>
      <c r="L588" s="22">
        <f t="shared" ref="L588" si="352">L589+L590</f>
        <v>278.78899999999999</v>
      </c>
      <c r="M588" s="23">
        <f t="shared" ref="M588" si="353">M589+M590</f>
        <v>1614.3352600000001</v>
      </c>
      <c r="N588" s="105">
        <f t="shared" ref="N588" si="354">J588/F588*100</f>
        <v>99.986017664621485</v>
      </c>
      <c r="O588" s="22"/>
      <c r="P588" s="22">
        <f t="shared" ref="P588" si="355">L588/H588*100</f>
        <v>100</v>
      </c>
      <c r="Q588" s="22">
        <f t="shared" si="348"/>
        <v>99.983603369255562</v>
      </c>
    </row>
    <row r="589" spans="1:17" s="2" customFormat="1" ht="49.5" customHeight="1">
      <c r="A589" s="51"/>
      <c r="B589" s="57"/>
      <c r="C589" s="57"/>
      <c r="D589" s="57"/>
      <c r="E589" s="33" t="s">
        <v>284</v>
      </c>
      <c r="F589" s="21">
        <v>1614.6</v>
      </c>
      <c r="G589" s="22"/>
      <c r="H589" s="22"/>
      <c r="I589" s="23">
        <v>1614.6</v>
      </c>
      <c r="J589" s="21">
        <v>1614.3352600000001</v>
      </c>
      <c r="K589" s="22"/>
      <c r="L589" s="22"/>
      <c r="M589" s="23">
        <v>1614.3352600000001</v>
      </c>
      <c r="N589" s="105">
        <f t="shared" ref="N589:N591" si="356">J589/F589*100</f>
        <v>99.983603369255562</v>
      </c>
      <c r="O589" s="22"/>
      <c r="P589" s="22"/>
      <c r="Q589" s="22">
        <f t="shared" ref="Q589" si="357">M589/I589*100</f>
        <v>99.983603369255562</v>
      </c>
    </row>
    <row r="590" spans="1:17" s="2" customFormat="1" ht="49.5" customHeight="1">
      <c r="A590" s="80"/>
      <c r="B590" s="58"/>
      <c r="C590" s="58"/>
      <c r="D590" s="58"/>
      <c r="E590" s="33" t="s">
        <v>671</v>
      </c>
      <c r="F590" s="21">
        <v>278.78899999999999</v>
      </c>
      <c r="G590" s="22"/>
      <c r="H590" s="22">
        <v>278.78899999999999</v>
      </c>
      <c r="I590" s="23"/>
      <c r="J590" s="21">
        <v>278.78899999999999</v>
      </c>
      <c r="K590" s="22"/>
      <c r="L590" s="22">
        <v>278.78899999999999</v>
      </c>
      <c r="M590" s="23"/>
      <c r="N590" s="105">
        <f t="shared" si="356"/>
        <v>100</v>
      </c>
      <c r="O590" s="22"/>
      <c r="P590" s="22">
        <f t="shared" ref="P590" si="358">L590/H590*100</f>
        <v>100</v>
      </c>
      <c r="Q590" s="22"/>
    </row>
    <row r="591" spans="1:17" s="5" customFormat="1" ht="24">
      <c r="A591" s="63" t="s">
        <v>211</v>
      </c>
      <c r="B591" s="63" t="s">
        <v>457</v>
      </c>
      <c r="C591" s="63" t="s">
        <v>458</v>
      </c>
      <c r="D591" s="45" t="s">
        <v>210</v>
      </c>
      <c r="E591" s="101"/>
      <c r="F591" s="16">
        <f>F592</f>
        <v>7750</v>
      </c>
      <c r="G591" s="17"/>
      <c r="H591" s="17"/>
      <c r="I591" s="18">
        <f>I592</f>
        <v>7750</v>
      </c>
      <c r="J591" s="16">
        <f>J592</f>
        <v>3464.2497000000003</v>
      </c>
      <c r="K591" s="17"/>
      <c r="L591" s="17"/>
      <c r="M591" s="18">
        <f>M592</f>
        <v>3464.2497000000003</v>
      </c>
      <c r="N591" s="19">
        <f t="shared" si="356"/>
        <v>44.699996129032257</v>
      </c>
      <c r="O591" s="17"/>
      <c r="P591" s="17"/>
      <c r="Q591" s="17">
        <f t="shared" ref="Q591" si="359">M591/I591*100</f>
        <v>44.699996129032257</v>
      </c>
    </row>
    <row r="592" spans="1:17" s="2" customFormat="1" ht="81" customHeight="1">
      <c r="A592" s="64"/>
      <c r="B592" s="64"/>
      <c r="C592" s="64"/>
      <c r="D592" s="44" t="s">
        <v>209</v>
      </c>
      <c r="E592" s="41"/>
      <c r="F592" s="21">
        <f>F593+F594+F595+F596+F597</f>
        <v>7750</v>
      </c>
      <c r="G592" s="22"/>
      <c r="H592" s="22"/>
      <c r="I592" s="23">
        <f>I593+I594+I595+I596+I597</f>
        <v>7750</v>
      </c>
      <c r="J592" s="21">
        <f>J593+J594+J595+J596+J597</f>
        <v>3464.2497000000003</v>
      </c>
      <c r="K592" s="22"/>
      <c r="L592" s="22"/>
      <c r="M592" s="23">
        <f>M593+M594+M595+M596+M597</f>
        <v>3464.2497000000003</v>
      </c>
      <c r="N592" s="106">
        <f t="shared" ref="N592:N597" si="360">J592/F592*100</f>
        <v>44.699996129032257</v>
      </c>
      <c r="O592" s="24"/>
      <c r="P592" s="24"/>
      <c r="Q592" s="24">
        <f t="shared" ref="Q592:Q597" si="361">M592/I592*100</f>
        <v>44.699996129032257</v>
      </c>
    </row>
    <row r="593" spans="1:17" s="2" customFormat="1" ht="12">
      <c r="A593" s="64"/>
      <c r="B593" s="64"/>
      <c r="C593" s="64"/>
      <c r="D593" s="48"/>
      <c r="E593" s="41" t="s">
        <v>633</v>
      </c>
      <c r="F593" s="125">
        <v>1500</v>
      </c>
      <c r="G593" s="126"/>
      <c r="H593" s="126"/>
      <c r="I593" s="127">
        <v>1500</v>
      </c>
      <c r="J593" s="125">
        <v>1000</v>
      </c>
      <c r="K593" s="126"/>
      <c r="L593" s="126"/>
      <c r="M593" s="127">
        <v>1000</v>
      </c>
      <c r="N593" s="106">
        <f t="shared" si="360"/>
        <v>66.666666666666657</v>
      </c>
      <c r="O593" s="24"/>
      <c r="P593" s="24"/>
      <c r="Q593" s="24">
        <f t="shared" si="361"/>
        <v>66.666666666666657</v>
      </c>
    </row>
    <row r="594" spans="1:17" s="2" customFormat="1" ht="12">
      <c r="A594" s="64"/>
      <c r="B594" s="64"/>
      <c r="C594" s="64"/>
      <c r="D594" s="48"/>
      <c r="E594" s="41" t="s">
        <v>676</v>
      </c>
      <c r="F594" s="21">
        <v>4000</v>
      </c>
      <c r="G594" s="22"/>
      <c r="H594" s="22"/>
      <c r="I594" s="23">
        <v>4000</v>
      </c>
      <c r="J594" s="21">
        <v>1464.2497000000001</v>
      </c>
      <c r="K594" s="22"/>
      <c r="L594" s="22"/>
      <c r="M594" s="23">
        <v>1464.2497000000001</v>
      </c>
      <c r="N594" s="106">
        <f t="shared" si="360"/>
        <v>36.6062425</v>
      </c>
      <c r="O594" s="24"/>
      <c r="P594" s="24"/>
      <c r="Q594" s="24">
        <f t="shared" si="361"/>
        <v>36.6062425</v>
      </c>
    </row>
    <row r="595" spans="1:17" s="2" customFormat="1" ht="12">
      <c r="A595" s="64"/>
      <c r="B595" s="64"/>
      <c r="C595" s="64"/>
      <c r="D595" s="48"/>
      <c r="E595" s="41" t="s">
        <v>678</v>
      </c>
      <c r="F595" s="21">
        <v>500</v>
      </c>
      <c r="G595" s="22"/>
      <c r="H595" s="22"/>
      <c r="I595" s="23">
        <v>500</v>
      </c>
      <c r="J595" s="21">
        <v>0</v>
      </c>
      <c r="K595" s="22"/>
      <c r="L595" s="22"/>
      <c r="M595" s="23">
        <v>0</v>
      </c>
      <c r="N595" s="106">
        <f t="shared" si="360"/>
        <v>0</v>
      </c>
      <c r="O595" s="24"/>
      <c r="P595" s="24"/>
      <c r="Q595" s="24">
        <f t="shared" si="361"/>
        <v>0</v>
      </c>
    </row>
    <row r="596" spans="1:17" s="2" customFormat="1" ht="12">
      <c r="A596" s="64"/>
      <c r="B596" s="64"/>
      <c r="C596" s="64"/>
      <c r="D596" s="48"/>
      <c r="E596" s="41" t="s">
        <v>680</v>
      </c>
      <c r="F596" s="21">
        <v>1500</v>
      </c>
      <c r="G596" s="22"/>
      <c r="H596" s="22"/>
      <c r="I596" s="23">
        <v>1500</v>
      </c>
      <c r="J596" s="21">
        <v>1000</v>
      </c>
      <c r="K596" s="22"/>
      <c r="L596" s="22"/>
      <c r="M596" s="23">
        <v>1000</v>
      </c>
      <c r="N596" s="106">
        <f t="shared" si="360"/>
        <v>66.666666666666657</v>
      </c>
      <c r="O596" s="24"/>
      <c r="P596" s="24"/>
      <c r="Q596" s="24">
        <f t="shared" si="361"/>
        <v>66.666666666666657</v>
      </c>
    </row>
    <row r="597" spans="1:17" s="2" customFormat="1" ht="12">
      <c r="A597" s="64"/>
      <c r="B597" s="64"/>
      <c r="C597" s="64"/>
      <c r="D597" s="48"/>
      <c r="E597" s="41" t="s">
        <v>684</v>
      </c>
      <c r="F597" s="21">
        <v>250</v>
      </c>
      <c r="G597" s="22"/>
      <c r="H597" s="22"/>
      <c r="I597" s="23">
        <v>250</v>
      </c>
      <c r="J597" s="21">
        <v>0</v>
      </c>
      <c r="K597" s="22"/>
      <c r="L597" s="22"/>
      <c r="M597" s="23">
        <v>0</v>
      </c>
      <c r="N597" s="106">
        <f t="shared" si="360"/>
        <v>0</v>
      </c>
      <c r="O597" s="24"/>
      <c r="P597" s="24"/>
      <c r="Q597" s="24">
        <f t="shared" si="361"/>
        <v>0</v>
      </c>
    </row>
    <row r="598" spans="1:17" s="123" customFormat="1" ht="34.5" customHeight="1">
      <c r="A598" s="53" t="s">
        <v>19</v>
      </c>
      <c r="B598" s="53" t="s">
        <v>632</v>
      </c>
      <c r="C598" s="53"/>
      <c r="D598" s="113" t="s">
        <v>210</v>
      </c>
      <c r="E598" s="41"/>
      <c r="F598" s="21">
        <f>F599</f>
        <v>7750</v>
      </c>
      <c r="G598" s="22"/>
      <c r="H598" s="22"/>
      <c r="I598" s="23">
        <f t="shared" ref="I598" si="362">I599</f>
        <v>7750</v>
      </c>
      <c r="J598" s="21">
        <f t="shared" ref="J598" si="363">J599</f>
        <v>3464.2497000000003</v>
      </c>
      <c r="K598" s="22"/>
      <c r="L598" s="22"/>
      <c r="M598" s="23">
        <f t="shared" ref="M598" si="364">M599</f>
        <v>3464.2497000000003</v>
      </c>
      <c r="N598" s="106">
        <f t="shared" ref="N598:Q626" si="365">J598/F598*100</f>
        <v>44.699996129032257</v>
      </c>
      <c r="O598" s="24"/>
      <c r="P598" s="24"/>
      <c r="Q598" s="24">
        <f t="shared" si="365"/>
        <v>44.699996129032257</v>
      </c>
    </row>
    <row r="599" spans="1:17" s="123" customFormat="1" ht="73.5" customHeight="1">
      <c r="A599" s="54"/>
      <c r="B599" s="54"/>
      <c r="C599" s="54"/>
      <c r="D599" s="43" t="s">
        <v>209</v>
      </c>
      <c r="E599" s="41"/>
      <c r="F599" s="21">
        <f>F600+F601+F602+F603+F604</f>
        <v>7750</v>
      </c>
      <c r="G599" s="22"/>
      <c r="H599" s="22"/>
      <c r="I599" s="23">
        <f>I600+I601+I602+I603+I604</f>
        <v>7750</v>
      </c>
      <c r="J599" s="21">
        <f>J600+J601+J602+J603+J604</f>
        <v>3464.2497000000003</v>
      </c>
      <c r="K599" s="22"/>
      <c r="L599" s="22"/>
      <c r="M599" s="23">
        <f>M600+M601+M602+M603+M604</f>
        <v>3464.2497000000003</v>
      </c>
      <c r="N599" s="106">
        <f t="shared" si="365"/>
        <v>44.699996129032257</v>
      </c>
      <c r="O599" s="24"/>
      <c r="P599" s="24"/>
      <c r="Q599" s="24">
        <f t="shared" si="365"/>
        <v>44.699996129032257</v>
      </c>
    </row>
    <row r="600" spans="1:17" s="2" customFormat="1" ht="12">
      <c r="A600" s="54"/>
      <c r="B600" s="54"/>
      <c r="C600" s="54"/>
      <c r="D600" s="48"/>
      <c r="E600" s="41" t="s">
        <v>633</v>
      </c>
      <c r="F600" s="125">
        <v>1500</v>
      </c>
      <c r="G600" s="126"/>
      <c r="H600" s="126"/>
      <c r="I600" s="127">
        <v>1500</v>
      </c>
      <c r="J600" s="125">
        <v>1000</v>
      </c>
      <c r="K600" s="126"/>
      <c r="L600" s="126"/>
      <c r="M600" s="127">
        <v>1000</v>
      </c>
      <c r="N600" s="106">
        <f t="shared" si="365"/>
        <v>66.666666666666657</v>
      </c>
      <c r="O600" s="24"/>
      <c r="P600" s="24"/>
      <c r="Q600" s="24">
        <f t="shared" si="365"/>
        <v>66.666666666666657</v>
      </c>
    </row>
    <row r="601" spans="1:17" s="2" customFormat="1" ht="12">
      <c r="A601" s="54"/>
      <c r="B601" s="54"/>
      <c r="C601" s="54"/>
      <c r="D601" s="48"/>
      <c r="E601" s="41" t="s">
        <v>676</v>
      </c>
      <c r="F601" s="21">
        <v>4000</v>
      </c>
      <c r="G601" s="22"/>
      <c r="H601" s="22"/>
      <c r="I601" s="23">
        <v>4000</v>
      </c>
      <c r="J601" s="21">
        <v>1464.2497000000001</v>
      </c>
      <c r="K601" s="22"/>
      <c r="L601" s="22"/>
      <c r="M601" s="23">
        <v>1464.2497000000001</v>
      </c>
      <c r="N601" s="106">
        <f t="shared" si="365"/>
        <v>36.6062425</v>
      </c>
      <c r="O601" s="24"/>
      <c r="P601" s="24"/>
      <c r="Q601" s="24">
        <f t="shared" si="365"/>
        <v>36.6062425</v>
      </c>
    </row>
    <row r="602" spans="1:17" s="2" customFormat="1" ht="12">
      <c r="A602" s="54"/>
      <c r="B602" s="54"/>
      <c r="C602" s="54"/>
      <c r="D602" s="48"/>
      <c r="E602" s="41" t="s">
        <v>678</v>
      </c>
      <c r="F602" s="21">
        <v>500</v>
      </c>
      <c r="G602" s="22"/>
      <c r="H602" s="22"/>
      <c r="I602" s="23">
        <v>500</v>
      </c>
      <c r="J602" s="21">
        <v>0</v>
      </c>
      <c r="K602" s="22"/>
      <c r="L602" s="22"/>
      <c r="M602" s="23">
        <v>0</v>
      </c>
      <c r="N602" s="106">
        <f t="shared" si="365"/>
        <v>0</v>
      </c>
      <c r="O602" s="24"/>
      <c r="P602" s="24"/>
      <c r="Q602" s="24">
        <f t="shared" si="365"/>
        <v>0</v>
      </c>
    </row>
    <row r="603" spans="1:17" s="2" customFormat="1" ht="12">
      <c r="A603" s="54"/>
      <c r="B603" s="54"/>
      <c r="C603" s="54"/>
      <c r="D603" s="48"/>
      <c r="E603" s="41" t="s">
        <v>680</v>
      </c>
      <c r="F603" s="21">
        <v>1500</v>
      </c>
      <c r="G603" s="22"/>
      <c r="H603" s="22"/>
      <c r="I603" s="23">
        <v>1500</v>
      </c>
      <c r="J603" s="21">
        <v>1000</v>
      </c>
      <c r="K603" s="22"/>
      <c r="L603" s="22"/>
      <c r="M603" s="23">
        <v>1000</v>
      </c>
      <c r="N603" s="106">
        <f t="shared" si="365"/>
        <v>66.666666666666657</v>
      </c>
      <c r="O603" s="24"/>
      <c r="P603" s="24"/>
      <c r="Q603" s="24">
        <f t="shared" si="365"/>
        <v>66.666666666666657</v>
      </c>
    </row>
    <row r="604" spans="1:17" s="123" customFormat="1" ht="22.5" customHeight="1">
      <c r="A604" s="54"/>
      <c r="B604" s="54"/>
      <c r="C604" s="54"/>
      <c r="D604" s="128"/>
      <c r="E604" s="41" t="s">
        <v>684</v>
      </c>
      <c r="F604" s="21">
        <v>250</v>
      </c>
      <c r="G604" s="22"/>
      <c r="H604" s="22"/>
      <c r="I604" s="23">
        <v>250</v>
      </c>
      <c r="J604" s="21">
        <v>0</v>
      </c>
      <c r="K604" s="22"/>
      <c r="L604" s="22"/>
      <c r="M604" s="23">
        <v>0</v>
      </c>
      <c r="N604" s="106">
        <f t="shared" si="365"/>
        <v>0</v>
      </c>
      <c r="O604" s="24"/>
      <c r="P604" s="24"/>
      <c r="Q604" s="24">
        <f t="shared" si="365"/>
        <v>0</v>
      </c>
    </row>
    <row r="605" spans="1:17" s="123" customFormat="1" ht="34.5" customHeight="1">
      <c r="A605" s="53" t="s">
        <v>631</v>
      </c>
      <c r="B605" s="53" t="s">
        <v>627</v>
      </c>
      <c r="C605" s="53" t="s">
        <v>628</v>
      </c>
      <c r="D605" s="113" t="s">
        <v>210</v>
      </c>
      <c r="E605" s="41"/>
      <c r="F605" s="21">
        <f>F606</f>
        <v>7750</v>
      </c>
      <c r="G605" s="22"/>
      <c r="H605" s="22"/>
      <c r="I605" s="23">
        <f t="shared" ref="G605:M605" si="366">I606</f>
        <v>7750</v>
      </c>
      <c r="J605" s="21">
        <f t="shared" si="366"/>
        <v>3464.2497000000003</v>
      </c>
      <c r="K605" s="22"/>
      <c r="L605" s="22"/>
      <c r="M605" s="23">
        <f t="shared" si="366"/>
        <v>3464.2497000000003</v>
      </c>
      <c r="N605" s="106">
        <f t="shared" si="365"/>
        <v>44.699996129032257</v>
      </c>
      <c r="O605" s="24"/>
      <c r="P605" s="24"/>
      <c r="Q605" s="24">
        <f t="shared" si="365"/>
        <v>44.699996129032257</v>
      </c>
    </row>
    <row r="606" spans="1:17" s="123" customFormat="1" ht="73.5" customHeight="1">
      <c r="A606" s="54"/>
      <c r="B606" s="54"/>
      <c r="C606" s="54"/>
      <c r="D606" s="43" t="s">
        <v>209</v>
      </c>
      <c r="E606" s="41"/>
      <c r="F606" s="21">
        <f>F607+F608+F609+F610+F611</f>
        <v>7750</v>
      </c>
      <c r="G606" s="22"/>
      <c r="H606" s="22"/>
      <c r="I606" s="23">
        <f>I607+I608+I609+I610+I611</f>
        <v>7750</v>
      </c>
      <c r="J606" s="21">
        <f>J607+J608+J609+J610+J611</f>
        <v>3464.2497000000003</v>
      </c>
      <c r="K606" s="22"/>
      <c r="L606" s="22"/>
      <c r="M606" s="23">
        <f>M607+M608+M609+M610+M611</f>
        <v>3464.2497000000003</v>
      </c>
      <c r="N606" s="106">
        <f t="shared" si="365"/>
        <v>44.699996129032257</v>
      </c>
      <c r="O606" s="24"/>
      <c r="P606" s="24"/>
      <c r="Q606" s="24">
        <f t="shared" si="365"/>
        <v>44.699996129032257</v>
      </c>
    </row>
    <row r="607" spans="1:17" s="2" customFormat="1" ht="12">
      <c r="A607" s="54"/>
      <c r="B607" s="54"/>
      <c r="C607" s="54"/>
      <c r="D607" s="48"/>
      <c r="E607" s="41" t="s">
        <v>633</v>
      </c>
      <c r="F607" s="125">
        <v>1500</v>
      </c>
      <c r="G607" s="126"/>
      <c r="H607" s="126"/>
      <c r="I607" s="127">
        <v>1500</v>
      </c>
      <c r="J607" s="125">
        <v>1000</v>
      </c>
      <c r="K607" s="126"/>
      <c r="L607" s="126"/>
      <c r="M607" s="127">
        <v>1000</v>
      </c>
      <c r="N607" s="106">
        <f t="shared" ref="N607:N610" si="367">J607/F607*100</f>
        <v>66.666666666666657</v>
      </c>
      <c r="O607" s="24"/>
      <c r="P607" s="24"/>
      <c r="Q607" s="24">
        <f t="shared" ref="Q607:Q610" si="368">M607/I607*100</f>
        <v>66.666666666666657</v>
      </c>
    </row>
    <row r="608" spans="1:17" s="2" customFormat="1" ht="12">
      <c r="A608" s="54"/>
      <c r="B608" s="54"/>
      <c r="C608" s="54"/>
      <c r="D608" s="48"/>
      <c r="E608" s="41" t="s">
        <v>676</v>
      </c>
      <c r="F608" s="21">
        <v>4000</v>
      </c>
      <c r="G608" s="22"/>
      <c r="H608" s="22"/>
      <c r="I608" s="23">
        <v>4000</v>
      </c>
      <c r="J608" s="21">
        <v>1464.2497000000001</v>
      </c>
      <c r="K608" s="22"/>
      <c r="L608" s="22"/>
      <c r="M608" s="23">
        <v>1464.2497000000001</v>
      </c>
      <c r="N608" s="106">
        <f t="shared" si="367"/>
        <v>36.6062425</v>
      </c>
      <c r="O608" s="24"/>
      <c r="P608" s="24"/>
      <c r="Q608" s="24">
        <f t="shared" si="368"/>
        <v>36.6062425</v>
      </c>
    </row>
    <row r="609" spans="1:17" s="2" customFormat="1" ht="12">
      <c r="A609" s="54"/>
      <c r="B609" s="54"/>
      <c r="C609" s="54"/>
      <c r="D609" s="48"/>
      <c r="E609" s="41" t="s">
        <v>678</v>
      </c>
      <c r="F609" s="21">
        <v>500</v>
      </c>
      <c r="G609" s="22"/>
      <c r="H609" s="22"/>
      <c r="I609" s="23">
        <v>500</v>
      </c>
      <c r="J609" s="21">
        <v>0</v>
      </c>
      <c r="K609" s="22"/>
      <c r="L609" s="22"/>
      <c r="M609" s="23">
        <v>0</v>
      </c>
      <c r="N609" s="106">
        <f t="shared" si="367"/>
        <v>0</v>
      </c>
      <c r="O609" s="24"/>
      <c r="P609" s="24"/>
      <c r="Q609" s="24">
        <f t="shared" si="368"/>
        <v>0</v>
      </c>
    </row>
    <row r="610" spans="1:17" s="2" customFormat="1" ht="14.25" customHeight="1">
      <c r="A610" s="54"/>
      <c r="B610" s="54"/>
      <c r="C610" s="54"/>
      <c r="D610" s="48"/>
      <c r="E610" s="41" t="s">
        <v>680</v>
      </c>
      <c r="F610" s="21">
        <v>1500</v>
      </c>
      <c r="G610" s="22"/>
      <c r="H610" s="22"/>
      <c r="I610" s="23">
        <v>1500</v>
      </c>
      <c r="J610" s="21">
        <v>1000</v>
      </c>
      <c r="K610" s="22"/>
      <c r="L610" s="22"/>
      <c r="M610" s="23">
        <v>1000</v>
      </c>
      <c r="N610" s="106">
        <f t="shared" si="367"/>
        <v>66.666666666666657</v>
      </c>
      <c r="O610" s="24"/>
      <c r="P610" s="24"/>
      <c r="Q610" s="24">
        <f t="shared" si="368"/>
        <v>66.666666666666657</v>
      </c>
    </row>
    <row r="611" spans="1:17" s="123" customFormat="1" ht="14.25" customHeight="1">
      <c r="A611" s="54"/>
      <c r="B611" s="54"/>
      <c r="C611" s="54"/>
      <c r="D611" s="128"/>
      <c r="E611" s="41" t="s">
        <v>684</v>
      </c>
      <c r="F611" s="21">
        <v>250</v>
      </c>
      <c r="G611" s="22"/>
      <c r="H611" s="22"/>
      <c r="I611" s="23">
        <v>250</v>
      </c>
      <c r="J611" s="21">
        <v>0</v>
      </c>
      <c r="K611" s="22"/>
      <c r="L611" s="22"/>
      <c r="M611" s="23">
        <v>0</v>
      </c>
      <c r="N611" s="106">
        <f t="shared" si="365"/>
        <v>0</v>
      </c>
      <c r="O611" s="24"/>
      <c r="P611" s="24"/>
      <c r="Q611" s="24">
        <f t="shared" si="365"/>
        <v>0</v>
      </c>
    </row>
    <row r="612" spans="1:17" s="123" customFormat="1" ht="34.5" customHeight="1">
      <c r="A612" s="52" t="s">
        <v>221</v>
      </c>
      <c r="B612" s="52" t="s">
        <v>629</v>
      </c>
      <c r="C612" s="52" t="s">
        <v>630</v>
      </c>
      <c r="D612" s="113" t="s">
        <v>210</v>
      </c>
      <c r="E612" s="41"/>
      <c r="F612" s="21">
        <v>1500</v>
      </c>
      <c r="G612" s="22"/>
      <c r="H612" s="22"/>
      <c r="I612" s="23">
        <v>1500</v>
      </c>
      <c r="J612" s="21">
        <v>1000</v>
      </c>
      <c r="K612" s="22"/>
      <c r="L612" s="22"/>
      <c r="M612" s="23">
        <v>1000</v>
      </c>
      <c r="N612" s="106">
        <f t="shared" ref="N612:N623" si="369">J612/F612*100</f>
        <v>66.666666666666657</v>
      </c>
      <c r="O612" s="24"/>
      <c r="P612" s="24"/>
      <c r="Q612" s="24">
        <f t="shared" ref="Q612:Q623" si="370">M612/I612*100</f>
        <v>66.666666666666657</v>
      </c>
    </row>
    <row r="613" spans="1:17" s="123" customFormat="1" ht="73.5" customHeight="1">
      <c r="A613" s="52"/>
      <c r="B613" s="52"/>
      <c r="C613" s="52"/>
      <c r="D613" s="43" t="s">
        <v>209</v>
      </c>
      <c r="E613" s="41"/>
      <c r="F613" s="21">
        <v>1500</v>
      </c>
      <c r="G613" s="22"/>
      <c r="H613" s="22"/>
      <c r="I613" s="23">
        <v>1500</v>
      </c>
      <c r="J613" s="21">
        <v>1000</v>
      </c>
      <c r="K613" s="22"/>
      <c r="L613" s="22"/>
      <c r="M613" s="23">
        <v>1000</v>
      </c>
      <c r="N613" s="106">
        <f t="shared" si="369"/>
        <v>66.666666666666657</v>
      </c>
      <c r="O613" s="24"/>
      <c r="P613" s="24"/>
      <c r="Q613" s="24">
        <f t="shared" si="370"/>
        <v>66.666666666666657</v>
      </c>
    </row>
    <row r="614" spans="1:17" s="123" customFormat="1" ht="22.5" customHeight="1">
      <c r="A614" s="52"/>
      <c r="B614" s="52"/>
      <c r="C614" s="52"/>
      <c r="D614" s="128"/>
      <c r="E614" s="41" t="s">
        <v>633</v>
      </c>
      <c r="F614" s="21">
        <v>1500</v>
      </c>
      <c r="G614" s="22"/>
      <c r="H614" s="22"/>
      <c r="I614" s="23">
        <v>1500</v>
      </c>
      <c r="J614" s="21">
        <v>1000</v>
      </c>
      <c r="K614" s="22"/>
      <c r="L614" s="22"/>
      <c r="M614" s="23">
        <v>1000</v>
      </c>
      <c r="N614" s="106">
        <f t="shared" si="369"/>
        <v>66.666666666666657</v>
      </c>
      <c r="O614" s="24"/>
      <c r="P614" s="24"/>
      <c r="Q614" s="24">
        <f t="shared" si="370"/>
        <v>66.666666666666657</v>
      </c>
    </row>
    <row r="615" spans="1:17" s="123" customFormat="1" ht="25.5" customHeight="1">
      <c r="A615" s="52" t="s">
        <v>222</v>
      </c>
      <c r="B615" s="52" t="s">
        <v>674</v>
      </c>
      <c r="C615" s="52" t="s">
        <v>675</v>
      </c>
      <c r="D615" s="113" t="s">
        <v>210</v>
      </c>
      <c r="E615" s="41"/>
      <c r="F615" s="21">
        <v>4000</v>
      </c>
      <c r="G615" s="22"/>
      <c r="H615" s="22"/>
      <c r="I615" s="23">
        <v>4000</v>
      </c>
      <c r="J615" s="21">
        <v>1464.2497000000001</v>
      </c>
      <c r="K615" s="22"/>
      <c r="L615" s="22"/>
      <c r="M615" s="23">
        <v>1464.2497000000001</v>
      </c>
      <c r="N615" s="106">
        <f t="shared" ref="N615:N620" si="371">J615/F615*100</f>
        <v>36.6062425</v>
      </c>
      <c r="O615" s="24"/>
      <c r="P615" s="24"/>
      <c r="Q615" s="24">
        <f t="shared" ref="Q615:Q620" si="372">M615/I615*100</f>
        <v>36.6062425</v>
      </c>
    </row>
    <row r="616" spans="1:17" s="123" customFormat="1" ht="138.75" customHeight="1">
      <c r="A616" s="52"/>
      <c r="B616" s="52"/>
      <c r="C616" s="52"/>
      <c r="D616" s="43" t="s">
        <v>209</v>
      </c>
      <c r="E616" s="41"/>
      <c r="F616" s="21">
        <v>4000</v>
      </c>
      <c r="G616" s="22"/>
      <c r="H616" s="22"/>
      <c r="I616" s="23">
        <v>4000</v>
      </c>
      <c r="J616" s="21">
        <v>1464.2497000000001</v>
      </c>
      <c r="K616" s="22"/>
      <c r="L616" s="22"/>
      <c r="M616" s="23">
        <v>1464.2497000000001</v>
      </c>
      <c r="N616" s="106">
        <f t="shared" si="371"/>
        <v>36.6062425</v>
      </c>
      <c r="O616" s="24"/>
      <c r="P616" s="24"/>
      <c r="Q616" s="24">
        <f t="shared" si="372"/>
        <v>36.6062425</v>
      </c>
    </row>
    <row r="617" spans="1:17" s="123" customFormat="1" ht="33" customHeight="1">
      <c r="A617" s="52"/>
      <c r="B617" s="52"/>
      <c r="C617" s="52"/>
      <c r="D617" s="128"/>
      <c r="E617" s="41" t="s">
        <v>676</v>
      </c>
      <c r="F617" s="21">
        <v>4000</v>
      </c>
      <c r="G617" s="22"/>
      <c r="H617" s="22"/>
      <c r="I617" s="23">
        <v>4000</v>
      </c>
      <c r="J617" s="21">
        <v>1464.2497000000001</v>
      </c>
      <c r="K617" s="22"/>
      <c r="L617" s="22"/>
      <c r="M617" s="23">
        <v>1464.2497000000001</v>
      </c>
      <c r="N617" s="106">
        <f t="shared" si="371"/>
        <v>36.6062425</v>
      </c>
      <c r="O617" s="24"/>
      <c r="P617" s="24"/>
      <c r="Q617" s="24">
        <f t="shared" si="372"/>
        <v>36.6062425</v>
      </c>
    </row>
    <row r="618" spans="1:17" s="123" customFormat="1" ht="34.5" customHeight="1">
      <c r="A618" s="52" t="s">
        <v>265</v>
      </c>
      <c r="B618" s="52" t="s">
        <v>677</v>
      </c>
      <c r="C618" s="52" t="s">
        <v>675</v>
      </c>
      <c r="D618" s="113" t="s">
        <v>210</v>
      </c>
      <c r="E618" s="41"/>
      <c r="F618" s="21">
        <v>500</v>
      </c>
      <c r="G618" s="22"/>
      <c r="H618" s="22"/>
      <c r="I618" s="23">
        <v>500</v>
      </c>
      <c r="J618" s="21">
        <v>0</v>
      </c>
      <c r="K618" s="22"/>
      <c r="L618" s="22"/>
      <c r="M618" s="23">
        <v>0</v>
      </c>
      <c r="N618" s="106">
        <f t="shared" si="371"/>
        <v>0</v>
      </c>
      <c r="O618" s="24"/>
      <c r="P618" s="24"/>
      <c r="Q618" s="24">
        <f t="shared" si="372"/>
        <v>0</v>
      </c>
    </row>
    <row r="619" spans="1:17" s="123" customFormat="1" ht="144.75" customHeight="1">
      <c r="A619" s="52"/>
      <c r="B619" s="52"/>
      <c r="C619" s="52"/>
      <c r="D619" s="43" t="s">
        <v>209</v>
      </c>
      <c r="E619" s="41"/>
      <c r="F619" s="21">
        <v>500</v>
      </c>
      <c r="G619" s="22"/>
      <c r="H619" s="22"/>
      <c r="I619" s="23">
        <v>500</v>
      </c>
      <c r="J619" s="21">
        <v>0</v>
      </c>
      <c r="K619" s="22"/>
      <c r="L619" s="22"/>
      <c r="M619" s="23">
        <v>0</v>
      </c>
      <c r="N619" s="106">
        <f t="shared" si="371"/>
        <v>0</v>
      </c>
      <c r="O619" s="24"/>
      <c r="P619" s="24"/>
      <c r="Q619" s="24">
        <f t="shared" si="372"/>
        <v>0</v>
      </c>
    </row>
    <row r="620" spans="1:17" s="123" customFormat="1" ht="22.5" customHeight="1">
      <c r="A620" s="52"/>
      <c r="B620" s="52"/>
      <c r="C620" s="52"/>
      <c r="D620" s="128"/>
      <c r="E620" s="41" t="s">
        <v>678</v>
      </c>
      <c r="F620" s="21">
        <v>500</v>
      </c>
      <c r="G620" s="22"/>
      <c r="H620" s="22"/>
      <c r="I620" s="23">
        <v>500</v>
      </c>
      <c r="J620" s="21">
        <v>0</v>
      </c>
      <c r="K620" s="22"/>
      <c r="L620" s="22"/>
      <c r="M620" s="23">
        <v>0</v>
      </c>
      <c r="N620" s="106">
        <f t="shared" si="371"/>
        <v>0</v>
      </c>
      <c r="O620" s="24"/>
      <c r="P620" s="24"/>
      <c r="Q620" s="24">
        <f t="shared" si="372"/>
        <v>0</v>
      </c>
    </row>
    <row r="621" spans="1:17" s="123" customFormat="1" ht="34.5" customHeight="1">
      <c r="A621" s="52" t="s">
        <v>449</v>
      </c>
      <c r="B621" s="52" t="s">
        <v>679</v>
      </c>
      <c r="C621" s="52" t="s">
        <v>675</v>
      </c>
      <c r="D621" s="113" t="s">
        <v>210</v>
      </c>
      <c r="E621" s="41"/>
      <c r="F621" s="21">
        <v>1500</v>
      </c>
      <c r="G621" s="22"/>
      <c r="H621" s="22"/>
      <c r="I621" s="23">
        <v>1500</v>
      </c>
      <c r="J621" s="21">
        <v>1000</v>
      </c>
      <c r="K621" s="22"/>
      <c r="L621" s="22"/>
      <c r="M621" s="23">
        <v>1000</v>
      </c>
      <c r="N621" s="106">
        <f t="shared" si="369"/>
        <v>66.666666666666657</v>
      </c>
      <c r="O621" s="24"/>
      <c r="P621" s="24"/>
      <c r="Q621" s="24">
        <f t="shared" si="370"/>
        <v>66.666666666666657</v>
      </c>
    </row>
    <row r="622" spans="1:17" s="123" customFormat="1" ht="73.5" customHeight="1">
      <c r="A622" s="52"/>
      <c r="B622" s="52"/>
      <c r="C622" s="52"/>
      <c r="D622" s="43" t="s">
        <v>209</v>
      </c>
      <c r="E622" s="41"/>
      <c r="F622" s="21">
        <v>1500</v>
      </c>
      <c r="G622" s="22"/>
      <c r="H622" s="22"/>
      <c r="I622" s="23">
        <v>1500</v>
      </c>
      <c r="J622" s="21">
        <v>1000</v>
      </c>
      <c r="K622" s="22"/>
      <c r="L622" s="22"/>
      <c r="M622" s="23">
        <v>1000</v>
      </c>
      <c r="N622" s="106">
        <f t="shared" si="369"/>
        <v>66.666666666666657</v>
      </c>
      <c r="O622" s="24"/>
      <c r="P622" s="24"/>
      <c r="Q622" s="24">
        <f t="shared" si="370"/>
        <v>66.666666666666657</v>
      </c>
    </row>
    <row r="623" spans="1:17" s="123" customFormat="1" ht="22.5" customHeight="1">
      <c r="A623" s="52"/>
      <c r="B623" s="52"/>
      <c r="C623" s="52"/>
      <c r="D623" s="128"/>
      <c r="E623" s="41" t="s">
        <v>680</v>
      </c>
      <c r="F623" s="21">
        <v>1500</v>
      </c>
      <c r="G623" s="22"/>
      <c r="H623" s="22"/>
      <c r="I623" s="23">
        <v>1500</v>
      </c>
      <c r="J623" s="21">
        <v>1000</v>
      </c>
      <c r="K623" s="22"/>
      <c r="L623" s="22"/>
      <c r="M623" s="23">
        <v>1000</v>
      </c>
      <c r="N623" s="106">
        <f t="shared" si="369"/>
        <v>66.666666666666657</v>
      </c>
      <c r="O623" s="24"/>
      <c r="P623" s="24"/>
      <c r="Q623" s="24">
        <f t="shared" si="370"/>
        <v>66.666666666666657</v>
      </c>
    </row>
    <row r="624" spans="1:17" s="123" customFormat="1" ht="34.5" customHeight="1">
      <c r="A624" s="52" t="s">
        <v>681</v>
      </c>
      <c r="B624" s="52" t="s">
        <v>682</v>
      </c>
      <c r="C624" s="52" t="s">
        <v>683</v>
      </c>
      <c r="D624" s="113" t="s">
        <v>210</v>
      </c>
      <c r="E624" s="41"/>
      <c r="F624" s="21">
        <v>250</v>
      </c>
      <c r="G624" s="22"/>
      <c r="H624" s="22"/>
      <c r="I624" s="23">
        <v>250</v>
      </c>
      <c r="J624" s="21">
        <v>0</v>
      </c>
      <c r="K624" s="22"/>
      <c r="L624" s="22"/>
      <c r="M624" s="23">
        <v>0</v>
      </c>
      <c r="N624" s="106">
        <f t="shared" si="365"/>
        <v>0</v>
      </c>
      <c r="O624" s="24"/>
      <c r="P624" s="24"/>
      <c r="Q624" s="24">
        <f t="shared" si="365"/>
        <v>0</v>
      </c>
    </row>
    <row r="625" spans="1:17" s="123" customFormat="1" ht="73.5" customHeight="1">
      <c r="A625" s="52"/>
      <c r="B625" s="52"/>
      <c r="C625" s="52"/>
      <c r="D625" s="43" t="s">
        <v>209</v>
      </c>
      <c r="E625" s="41"/>
      <c r="F625" s="21">
        <v>250</v>
      </c>
      <c r="G625" s="22"/>
      <c r="H625" s="22"/>
      <c r="I625" s="23">
        <v>250</v>
      </c>
      <c r="J625" s="21">
        <v>0</v>
      </c>
      <c r="K625" s="22"/>
      <c r="L625" s="22"/>
      <c r="M625" s="23">
        <v>0</v>
      </c>
      <c r="N625" s="106">
        <f t="shared" si="365"/>
        <v>0</v>
      </c>
      <c r="O625" s="24"/>
      <c r="P625" s="24"/>
      <c r="Q625" s="24">
        <f t="shared" si="365"/>
        <v>0</v>
      </c>
    </row>
    <row r="626" spans="1:17" s="123" customFormat="1" ht="22.5" customHeight="1">
      <c r="A626" s="52"/>
      <c r="B626" s="52"/>
      <c r="C626" s="52"/>
      <c r="D626" s="128"/>
      <c r="E626" s="41" t="s">
        <v>684</v>
      </c>
      <c r="F626" s="21">
        <v>250</v>
      </c>
      <c r="G626" s="22"/>
      <c r="H626" s="22"/>
      <c r="I626" s="23">
        <v>250</v>
      </c>
      <c r="J626" s="21">
        <v>0</v>
      </c>
      <c r="K626" s="22"/>
      <c r="L626" s="22"/>
      <c r="M626" s="23">
        <v>0</v>
      </c>
      <c r="N626" s="106">
        <f t="shared" si="365"/>
        <v>0</v>
      </c>
      <c r="O626" s="24"/>
      <c r="P626" s="24"/>
      <c r="Q626" s="24">
        <f t="shared" si="365"/>
        <v>0</v>
      </c>
    </row>
    <row r="627" spans="1:17" s="27" customFormat="1" ht="25.5" customHeight="1">
      <c r="A627" s="63" t="s">
        <v>14</v>
      </c>
      <c r="B627" s="63" t="s">
        <v>459</v>
      </c>
      <c r="C627" s="63" t="s">
        <v>458</v>
      </c>
      <c r="D627" s="45" t="s">
        <v>16</v>
      </c>
      <c r="E627" s="101"/>
      <c r="F627" s="16">
        <f>F628+F631+F633+F636</f>
        <v>47585.544399999999</v>
      </c>
      <c r="G627" s="17">
        <f t="shared" ref="G627:M627" si="373">G628+G631+G633+G636</f>
        <v>31881.902099999999</v>
      </c>
      <c r="H627" s="17">
        <f t="shared" si="373"/>
        <v>2127.3580000000002</v>
      </c>
      <c r="I627" s="18">
        <f t="shared" si="373"/>
        <v>13576.284299999999</v>
      </c>
      <c r="J627" s="16">
        <f t="shared" si="373"/>
        <v>10198.775160000001</v>
      </c>
      <c r="K627" s="17">
        <f t="shared" si="373"/>
        <v>4639.1065799999997</v>
      </c>
      <c r="L627" s="17">
        <f t="shared" si="373"/>
        <v>458.17065000000002</v>
      </c>
      <c r="M627" s="18">
        <f t="shared" si="373"/>
        <v>5101.4979300000005</v>
      </c>
      <c r="N627" s="19">
        <f>J627/F627*100</f>
        <v>21.432507053549653</v>
      </c>
      <c r="O627" s="17">
        <f t="shared" ref="O627:Q627" si="374">K627/G627*100</f>
        <v>14.550909056332619</v>
      </c>
      <c r="P627" s="17">
        <f t="shared" si="374"/>
        <v>21.537073214757459</v>
      </c>
      <c r="Q627" s="17">
        <f t="shared" si="374"/>
        <v>37.57654021726696</v>
      </c>
    </row>
    <row r="628" spans="1:17" s="27" customFormat="1" ht="37.5" customHeight="1">
      <c r="A628" s="64"/>
      <c r="B628" s="64"/>
      <c r="C628" s="64"/>
      <c r="D628" s="46" t="s">
        <v>164</v>
      </c>
      <c r="E628" s="33"/>
      <c r="F628" s="21">
        <f>F629+F630</f>
        <v>5021.3</v>
      </c>
      <c r="G628" s="22"/>
      <c r="H628" s="22"/>
      <c r="I628" s="23">
        <f t="shared" ref="I628:M628" si="375">I629+I630</f>
        <v>5021.3</v>
      </c>
      <c r="J628" s="21">
        <f>J629+J630</f>
        <v>4063.0828500000002</v>
      </c>
      <c r="K628" s="22"/>
      <c r="L628" s="22"/>
      <c r="M628" s="23">
        <f t="shared" si="375"/>
        <v>4063.0828500000002</v>
      </c>
      <c r="N628" s="105">
        <f t="shared" si="332"/>
        <v>80.916950789636161</v>
      </c>
      <c r="O628" s="22"/>
      <c r="P628" s="22"/>
      <c r="Q628" s="22">
        <f t="shared" si="324"/>
        <v>80.916950789636161</v>
      </c>
    </row>
    <row r="629" spans="1:17" s="27" customFormat="1" ht="12">
      <c r="A629" s="64"/>
      <c r="B629" s="64"/>
      <c r="C629" s="64"/>
      <c r="D629" s="9"/>
      <c r="E629" s="33" t="s">
        <v>461</v>
      </c>
      <c r="F629" s="21">
        <v>4945</v>
      </c>
      <c r="G629" s="22"/>
      <c r="H629" s="22"/>
      <c r="I629" s="23">
        <v>4945</v>
      </c>
      <c r="J629" s="21">
        <v>4009.2185500000001</v>
      </c>
      <c r="K629" s="22"/>
      <c r="L629" s="22"/>
      <c r="M629" s="23">
        <v>4009.2185500000001</v>
      </c>
      <c r="N629" s="105">
        <f t="shared" si="332"/>
        <v>81.07620930232558</v>
      </c>
      <c r="O629" s="22"/>
      <c r="P629" s="22"/>
      <c r="Q629" s="22">
        <f t="shared" si="324"/>
        <v>81.07620930232558</v>
      </c>
    </row>
    <row r="630" spans="1:17" s="27" customFormat="1" ht="12">
      <c r="A630" s="64"/>
      <c r="B630" s="64"/>
      <c r="C630" s="64"/>
      <c r="D630" s="9"/>
      <c r="E630" s="33" t="s">
        <v>462</v>
      </c>
      <c r="F630" s="21">
        <v>76.3</v>
      </c>
      <c r="G630" s="22"/>
      <c r="H630" s="22"/>
      <c r="I630" s="23">
        <v>76.3</v>
      </c>
      <c r="J630" s="21">
        <v>53.8643</v>
      </c>
      <c r="K630" s="22"/>
      <c r="L630" s="22"/>
      <c r="M630" s="23">
        <v>53.8643</v>
      </c>
      <c r="N630" s="105">
        <f t="shared" si="332"/>
        <v>70.595412844036701</v>
      </c>
      <c r="O630" s="22"/>
      <c r="P630" s="22"/>
      <c r="Q630" s="22">
        <f t="shared" si="324"/>
        <v>70.595412844036701</v>
      </c>
    </row>
    <row r="631" spans="1:17" s="27" customFormat="1" ht="60">
      <c r="A631" s="64"/>
      <c r="B631" s="64"/>
      <c r="C631" s="64"/>
      <c r="D631" s="44" t="s">
        <v>463</v>
      </c>
      <c r="E631" s="33"/>
      <c r="F631" s="21">
        <v>209.9</v>
      </c>
      <c r="G631" s="22"/>
      <c r="H631" s="22"/>
      <c r="I631" s="23">
        <v>209.9</v>
      </c>
      <c r="J631" s="21">
        <v>0</v>
      </c>
      <c r="K631" s="22"/>
      <c r="L631" s="22"/>
      <c r="M631" s="23">
        <v>0</v>
      </c>
      <c r="N631" s="105">
        <f>J631/F631*100</f>
        <v>0</v>
      </c>
      <c r="O631" s="22"/>
      <c r="P631" s="22"/>
      <c r="Q631" s="22">
        <f t="shared" si="324"/>
        <v>0</v>
      </c>
    </row>
    <row r="632" spans="1:17" s="27" customFormat="1" ht="12">
      <c r="A632" s="64"/>
      <c r="B632" s="64"/>
      <c r="C632" s="64"/>
      <c r="D632" s="48"/>
      <c r="E632" s="33" t="s">
        <v>464</v>
      </c>
      <c r="F632" s="21">
        <v>209.9</v>
      </c>
      <c r="G632" s="22"/>
      <c r="H632" s="22"/>
      <c r="I632" s="23">
        <v>209.9</v>
      </c>
      <c r="J632" s="21">
        <v>0</v>
      </c>
      <c r="K632" s="22"/>
      <c r="L632" s="22"/>
      <c r="M632" s="23">
        <v>0</v>
      </c>
      <c r="N632" s="105">
        <f t="shared" si="332"/>
        <v>0</v>
      </c>
      <c r="O632" s="22"/>
      <c r="P632" s="22"/>
      <c r="Q632" s="22">
        <f t="shared" si="324"/>
        <v>0</v>
      </c>
    </row>
    <row r="633" spans="1:17" s="27" customFormat="1" ht="84">
      <c r="A633" s="64"/>
      <c r="B633" s="64"/>
      <c r="C633" s="64"/>
      <c r="D633" s="44" t="s">
        <v>689</v>
      </c>
      <c r="E633" s="33"/>
      <c r="F633" s="21">
        <f>F634+F635</f>
        <v>1170.9000000000001</v>
      </c>
      <c r="G633" s="22"/>
      <c r="H633" s="22">
        <f t="shared" ref="H633:M633" si="376">H634+H635</f>
        <v>1120.9000000000001</v>
      </c>
      <c r="I633" s="23">
        <f t="shared" si="376"/>
        <v>50</v>
      </c>
      <c r="J633" s="21">
        <f t="shared" si="376"/>
        <v>214.2</v>
      </c>
      <c r="K633" s="22"/>
      <c r="L633" s="22">
        <f t="shared" si="376"/>
        <v>214.2</v>
      </c>
      <c r="M633" s="23">
        <f t="shared" si="376"/>
        <v>0</v>
      </c>
      <c r="N633" s="105">
        <f t="shared" ref="N633:N636" si="377">J633/F633*100</f>
        <v>18.293620292083009</v>
      </c>
      <c r="O633" s="22"/>
      <c r="P633" s="22">
        <f t="shared" ref="P633:Q636" si="378">L633/H633*100</f>
        <v>19.109644036042464</v>
      </c>
      <c r="Q633" s="22">
        <f t="shared" si="378"/>
        <v>0</v>
      </c>
    </row>
    <row r="634" spans="1:17" s="2" customFormat="1" ht="12" customHeight="1">
      <c r="A634" s="64"/>
      <c r="B634" s="64"/>
      <c r="C634" s="64"/>
      <c r="D634" s="44"/>
      <c r="E634" s="33" t="s">
        <v>708</v>
      </c>
      <c r="F634" s="21">
        <v>50</v>
      </c>
      <c r="G634" s="22"/>
      <c r="H634" s="22"/>
      <c r="I634" s="23">
        <v>50</v>
      </c>
      <c r="J634" s="21">
        <v>0</v>
      </c>
      <c r="K634" s="22"/>
      <c r="L634" s="22"/>
      <c r="M634" s="23">
        <v>0</v>
      </c>
      <c r="N634" s="105">
        <f t="shared" si="377"/>
        <v>0</v>
      </c>
      <c r="O634" s="22"/>
      <c r="P634" s="22"/>
      <c r="Q634" s="22">
        <f t="shared" ref="Q634" si="379">M634/I634*100</f>
        <v>0</v>
      </c>
    </row>
    <row r="635" spans="1:17" s="27" customFormat="1" ht="12">
      <c r="A635" s="64"/>
      <c r="B635" s="64"/>
      <c r="C635" s="64"/>
      <c r="D635" s="48"/>
      <c r="E635" s="33" t="s">
        <v>690</v>
      </c>
      <c r="F635" s="21">
        <v>1120.9000000000001</v>
      </c>
      <c r="G635" s="22"/>
      <c r="H635" s="22">
        <v>1120.9000000000001</v>
      </c>
      <c r="I635" s="23"/>
      <c r="J635" s="21">
        <v>214.2</v>
      </c>
      <c r="K635" s="22"/>
      <c r="L635" s="22">
        <v>214.2</v>
      </c>
      <c r="M635" s="23"/>
      <c r="N635" s="105">
        <f t="shared" si="377"/>
        <v>19.109644036042464</v>
      </c>
      <c r="O635" s="22"/>
      <c r="P635" s="22">
        <f t="shared" si="378"/>
        <v>19.109644036042464</v>
      </c>
      <c r="Q635" s="22"/>
    </row>
    <row r="636" spans="1:17" s="27" customFormat="1" ht="36">
      <c r="A636" s="64"/>
      <c r="B636" s="64"/>
      <c r="C636" s="64"/>
      <c r="D636" s="44" t="s">
        <v>547</v>
      </c>
      <c r="E636" s="33"/>
      <c r="F636" s="21">
        <f>F637+F638+F639</f>
        <v>41183.4444</v>
      </c>
      <c r="G636" s="22">
        <f t="shared" ref="G636" si="380">G637+G638+G639</f>
        <v>31881.902099999999</v>
      </c>
      <c r="H636" s="22">
        <f t="shared" ref="H636" si="381">H637+H638+H639</f>
        <v>1006.458</v>
      </c>
      <c r="I636" s="23">
        <f t="shared" ref="I636" si="382">I637+I638+I639</f>
        <v>8295.0842999999986</v>
      </c>
      <c r="J636" s="21">
        <f t="shared" ref="J636" si="383">J637+J638+J639</f>
        <v>5921.4923099999996</v>
      </c>
      <c r="K636" s="22">
        <f t="shared" ref="K636" si="384">K637+K638+K639</f>
        <v>4639.1065799999997</v>
      </c>
      <c r="L636" s="22">
        <f t="shared" ref="L636" si="385">L637+L638+L639</f>
        <v>243.97065000000001</v>
      </c>
      <c r="M636" s="23">
        <f t="shared" ref="M636" si="386">M637+M638+M639</f>
        <v>1038.41508</v>
      </c>
      <c r="N636" s="105">
        <f t="shared" si="377"/>
        <v>14.378331866773145</v>
      </c>
      <c r="O636" s="22">
        <f t="shared" ref="O636" si="387">K636/G636*100</f>
        <v>14.550909056332619</v>
      </c>
      <c r="P636" s="22">
        <f t="shared" si="378"/>
        <v>24.240519723624832</v>
      </c>
      <c r="Q636" s="22">
        <f t="shared" ref="Q636" si="388">M636/I636*100</f>
        <v>12.518439143529864</v>
      </c>
    </row>
    <row r="637" spans="1:17" s="129" customFormat="1" ht="18.75" customHeight="1">
      <c r="A637" s="64"/>
      <c r="B637" s="64"/>
      <c r="C637" s="64"/>
      <c r="D637" s="44"/>
      <c r="E637" s="33" t="s">
        <v>717</v>
      </c>
      <c r="F637" s="21">
        <v>2607.8407999999999</v>
      </c>
      <c r="G637" s="22">
        <v>2089.9141199999999</v>
      </c>
      <c r="H637" s="22">
        <v>191.94658000000001</v>
      </c>
      <c r="I637" s="23">
        <v>325.98009999999999</v>
      </c>
      <c r="J637" s="21">
        <v>2607.8407999999999</v>
      </c>
      <c r="K637" s="22">
        <v>2089.9141199999999</v>
      </c>
      <c r="L637" s="22">
        <v>191.94658000000001</v>
      </c>
      <c r="M637" s="23">
        <v>325.98009999999999</v>
      </c>
      <c r="N637" s="105">
        <f t="shared" ref="N637:N639" si="389">J637/F637*100</f>
        <v>100</v>
      </c>
      <c r="O637" s="22">
        <f t="shared" ref="O637:O639" si="390">K637/G637*100</f>
        <v>100</v>
      </c>
      <c r="P637" s="22">
        <f t="shared" ref="P637:P639" si="391">L637/H637*100</f>
        <v>100</v>
      </c>
      <c r="Q637" s="22">
        <f t="shared" si="324"/>
        <v>100</v>
      </c>
    </row>
    <row r="638" spans="1:17" s="129" customFormat="1" ht="18.75" customHeight="1">
      <c r="A638" s="64"/>
      <c r="B638" s="64"/>
      <c r="C638" s="64"/>
      <c r="D638" s="44"/>
      <c r="E638" s="33" t="s">
        <v>702</v>
      </c>
      <c r="F638" s="21">
        <v>3607.3136</v>
      </c>
      <c r="G638" s="22">
        <v>2890.88798</v>
      </c>
      <c r="H638" s="22">
        <v>265.51141999999999</v>
      </c>
      <c r="I638" s="23">
        <v>450.91419999999999</v>
      </c>
      <c r="J638" s="21">
        <v>0</v>
      </c>
      <c r="K638" s="22">
        <v>0</v>
      </c>
      <c r="L638" s="22">
        <v>0</v>
      </c>
      <c r="M638" s="23">
        <v>0</v>
      </c>
      <c r="N638" s="105">
        <f t="shared" si="389"/>
        <v>0</v>
      </c>
      <c r="O638" s="22">
        <f t="shared" si="390"/>
        <v>0</v>
      </c>
      <c r="P638" s="22">
        <f t="shared" si="391"/>
        <v>0</v>
      </c>
      <c r="Q638" s="22">
        <f t="shared" si="324"/>
        <v>0</v>
      </c>
    </row>
    <row r="639" spans="1:17" s="129" customFormat="1" ht="18.75" customHeight="1">
      <c r="A639" s="64"/>
      <c r="B639" s="64"/>
      <c r="C639" s="64"/>
      <c r="D639" s="44"/>
      <c r="E639" s="33" t="s">
        <v>718</v>
      </c>
      <c r="F639" s="21">
        <v>34968.29</v>
      </c>
      <c r="G639" s="22">
        <v>26901.1</v>
      </c>
      <c r="H639" s="22">
        <v>549</v>
      </c>
      <c r="I639" s="23">
        <v>7518.19</v>
      </c>
      <c r="J639" s="21">
        <v>3313.6515100000001</v>
      </c>
      <c r="K639" s="22">
        <v>2549.1924600000002</v>
      </c>
      <c r="L639" s="22">
        <v>52.024070000000002</v>
      </c>
      <c r="M639" s="23">
        <v>712.43498</v>
      </c>
      <c r="N639" s="105">
        <f t="shared" si="389"/>
        <v>9.4761611448543803</v>
      </c>
      <c r="O639" s="22">
        <f t="shared" si="390"/>
        <v>9.4761643947645275</v>
      </c>
      <c r="P639" s="22">
        <f t="shared" si="391"/>
        <v>9.4761511839708561</v>
      </c>
      <c r="Q639" s="22">
        <f t="shared" si="324"/>
        <v>9.4761502436091671</v>
      </c>
    </row>
    <row r="640" spans="1:17" s="20" customFormat="1" ht="23.25" customHeight="1">
      <c r="A640" s="49" t="s">
        <v>17</v>
      </c>
      <c r="B640" s="49" t="s">
        <v>165</v>
      </c>
      <c r="C640" s="49" t="s">
        <v>466</v>
      </c>
      <c r="D640" s="46" t="s">
        <v>16</v>
      </c>
      <c r="E640" s="33"/>
      <c r="F640" s="21">
        <f>F641</f>
        <v>5021.3</v>
      </c>
      <c r="G640" s="22"/>
      <c r="H640" s="22"/>
      <c r="I640" s="23">
        <f t="shared" ref="I640:M640" si="392">I641</f>
        <v>5021.3</v>
      </c>
      <c r="J640" s="21">
        <f t="shared" si="392"/>
        <v>4063.0828500000002</v>
      </c>
      <c r="K640" s="22"/>
      <c r="L640" s="22"/>
      <c r="M640" s="23">
        <f t="shared" si="392"/>
        <v>4063.0828500000002</v>
      </c>
      <c r="N640" s="105">
        <f t="shared" si="332"/>
        <v>80.916950789636161</v>
      </c>
      <c r="O640" s="22"/>
      <c r="P640" s="22"/>
      <c r="Q640" s="22">
        <f t="shared" si="324"/>
        <v>80.916950789636161</v>
      </c>
    </row>
    <row r="641" spans="1:17" s="20" customFormat="1" ht="24.75" customHeight="1">
      <c r="A641" s="49"/>
      <c r="B641" s="49"/>
      <c r="C641" s="49"/>
      <c r="D641" s="46" t="s">
        <v>164</v>
      </c>
      <c r="E641" s="33"/>
      <c r="F641" s="21">
        <f>F642+F643</f>
        <v>5021.3</v>
      </c>
      <c r="G641" s="22"/>
      <c r="H641" s="22"/>
      <c r="I641" s="23">
        <f t="shared" ref="I641:M641" si="393">I642+I643</f>
        <v>5021.3</v>
      </c>
      <c r="J641" s="21">
        <f t="shared" si="393"/>
        <v>4063.0828500000002</v>
      </c>
      <c r="K641" s="22"/>
      <c r="L641" s="22"/>
      <c r="M641" s="23">
        <f t="shared" si="393"/>
        <v>4063.0828500000002</v>
      </c>
      <c r="N641" s="105">
        <f t="shared" si="332"/>
        <v>80.916950789636161</v>
      </c>
      <c r="O641" s="22"/>
      <c r="P641" s="22"/>
      <c r="Q641" s="22">
        <f t="shared" si="324"/>
        <v>80.916950789636161</v>
      </c>
    </row>
    <row r="642" spans="1:17" s="20" customFormat="1" ht="12">
      <c r="A642" s="49"/>
      <c r="B642" s="49"/>
      <c r="C642" s="49"/>
      <c r="D642" s="9"/>
      <c r="E642" s="33" t="s">
        <v>461</v>
      </c>
      <c r="F642" s="21">
        <v>4945</v>
      </c>
      <c r="G642" s="22"/>
      <c r="H642" s="22"/>
      <c r="I642" s="23">
        <v>4945</v>
      </c>
      <c r="J642" s="21">
        <v>4009.2185500000001</v>
      </c>
      <c r="K642" s="22"/>
      <c r="L642" s="22"/>
      <c r="M642" s="23">
        <v>4009.2185500000001</v>
      </c>
      <c r="N642" s="105">
        <f t="shared" si="332"/>
        <v>81.07620930232558</v>
      </c>
      <c r="O642" s="22"/>
      <c r="P642" s="22"/>
      <c r="Q642" s="22">
        <f t="shared" si="324"/>
        <v>81.07620930232558</v>
      </c>
    </row>
    <row r="643" spans="1:17" s="20" customFormat="1" ht="12">
      <c r="A643" s="49"/>
      <c r="B643" s="49"/>
      <c r="C643" s="49"/>
      <c r="D643" s="9"/>
      <c r="E643" s="33" t="s">
        <v>462</v>
      </c>
      <c r="F643" s="21">
        <v>76.3</v>
      </c>
      <c r="G643" s="22"/>
      <c r="H643" s="22"/>
      <c r="I643" s="23">
        <v>76.3</v>
      </c>
      <c r="J643" s="21">
        <v>53.8643</v>
      </c>
      <c r="K643" s="22"/>
      <c r="L643" s="22"/>
      <c r="M643" s="23">
        <v>53.8643</v>
      </c>
      <c r="N643" s="105">
        <f t="shared" si="332"/>
        <v>70.595412844036701</v>
      </c>
      <c r="O643" s="22"/>
      <c r="P643" s="22"/>
      <c r="Q643" s="22">
        <f t="shared" si="324"/>
        <v>70.595412844036701</v>
      </c>
    </row>
    <row r="644" spans="1:17" s="20" customFormat="1" ht="44.25" customHeight="1">
      <c r="A644" s="49" t="s">
        <v>18</v>
      </c>
      <c r="B644" s="49" t="s">
        <v>460</v>
      </c>
      <c r="C644" s="49"/>
      <c r="D644" s="46" t="s">
        <v>16</v>
      </c>
      <c r="E644" s="33"/>
      <c r="F644" s="21">
        <f>F645</f>
        <v>5021.3</v>
      </c>
      <c r="G644" s="22"/>
      <c r="H644" s="22"/>
      <c r="I644" s="23">
        <f t="shared" ref="I644:M644" si="394">I645</f>
        <v>5021.3</v>
      </c>
      <c r="J644" s="21">
        <f t="shared" si="394"/>
        <v>4063.0828500000002</v>
      </c>
      <c r="K644" s="22"/>
      <c r="L644" s="22"/>
      <c r="M644" s="23">
        <f t="shared" si="394"/>
        <v>4063.0828500000002</v>
      </c>
      <c r="N644" s="105">
        <f t="shared" si="332"/>
        <v>80.916950789636161</v>
      </c>
      <c r="O644" s="22"/>
      <c r="P644" s="22"/>
      <c r="Q644" s="22">
        <f t="shared" si="324"/>
        <v>80.916950789636161</v>
      </c>
    </row>
    <row r="645" spans="1:17" s="20" customFormat="1" ht="45" customHeight="1">
      <c r="A645" s="49"/>
      <c r="B645" s="49"/>
      <c r="C645" s="49"/>
      <c r="D645" s="46" t="s">
        <v>164</v>
      </c>
      <c r="E645" s="33"/>
      <c r="F645" s="21">
        <f>F646+F647</f>
        <v>5021.3</v>
      </c>
      <c r="G645" s="22"/>
      <c r="H645" s="22"/>
      <c r="I645" s="23">
        <f t="shared" ref="I645:M645" si="395">I646+I647</f>
        <v>5021.3</v>
      </c>
      <c r="J645" s="21">
        <f t="shared" si="395"/>
        <v>4063.0828500000002</v>
      </c>
      <c r="K645" s="22"/>
      <c r="L645" s="22"/>
      <c r="M645" s="23">
        <f t="shared" si="395"/>
        <v>4063.0828500000002</v>
      </c>
      <c r="N645" s="105">
        <f t="shared" si="332"/>
        <v>80.916950789636161</v>
      </c>
      <c r="O645" s="22"/>
      <c r="P645" s="22"/>
      <c r="Q645" s="22">
        <f t="shared" si="324"/>
        <v>80.916950789636161</v>
      </c>
    </row>
    <row r="646" spans="1:17" s="20" customFormat="1" ht="12">
      <c r="A646" s="49"/>
      <c r="B646" s="49"/>
      <c r="C646" s="49"/>
      <c r="D646" s="9"/>
      <c r="E646" s="33" t="s">
        <v>461</v>
      </c>
      <c r="F646" s="21">
        <v>4945</v>
      </c>
      <c r="G646" s="22"/>
      <c r="H646" s="22"/>
      <c r="I646" s="23">
        <v>4945</v>
      </c>
      <c r="J646" s="21">
        <v>4009.2185500000001</v>
      </c>
      <c r="K646" s="22"/>
      <c r="L646" s="22"/>
      <c r="M646" s="23">
        <v>4009.2185500000001</v>
      </c>
      <c r="N646" s="105">
        <f t="shared" si="332"/>
        <v>81.07620930232558</v>
      </c>
      <c r="O646" s="22"/>
      <c r="P646" s="22"/>
      <c r="Q646" s="22">
        <f t="shared" si="324"/>
        <v>81.07620930232558</v>
      </c>
    </row>
    <row r="647" spans="1:17" s="20" customFormat="1" ht="12">
      <c r="A647" s="49"/>
      <c r="B647" s="49"/>
      <c r="C647" s="49"/>
      <c r="D647" s="9"/>
      <c r="E647" s="33" t="s">
        <v>462</v>
      </c>
      <c r="F647" s="21">
        <v>76.3</v>
      </c>
      <c r="G647" s="22"/>
      <c r="H647" s="22"/>
      <c r="I647" s="23">
        <v>76.3</v>
      </c>
      <c r="J647" s="21">
        <v>53.8643</v>
      </c>
      <c r="K647" s="22"/>
      <c r="L647" s="22"/>
      <c r="M647" s="23">
        <v>53.8643</v>
      </c>
      <c r="N647" s="105">
        <f t="shared" si="332"/>
        <v>70.595412844036701</v>
      </c>
      <c r="O647" s="22"/>
      <c r="P647" s="22"/>
      <c r="Q647" s="22">
        <f t="shared" si="324"/>
        <v>70.595412844036701</v>
      </c>
    </row>
    <row r="648" spans="1:17" s="2" customFormat="1" ht="60.75" customHeight="1">
      <c r="A648" s="52" t="s">
        <v>303</v>
      </c>
      <c r="B648" s="52" t="s">
        <v>166</v>
      </c>
      <c r="C648" s="52" t="s">
        <v>685</v>
      </c>
      <c r="D648" s="46" t="s">
        <v>16</v>
      </c>
      <c r="E648" s="33"/>
      <c r="F648" s="21">
        <v>4945</v>
      </c>
      <c r="G648" s="22"/>
      <c r="H648" s="22"/>
      <c r="I648" s="23">
        <v>4945</v>
      </c>
      <c r="J648" s="21">
        <v>4009.2185500000001</v>
      </c>
      <c r="K648" s="22"/>
      <c r="L648" s="22"/>
      <c r="M648" s="23">
        <v>4009.2185500000001</v>
      </c>
      <c r="N648" s="105">
        <f t="shared" si="332"/>
        <v>81.07620930232558</v>
      </c>
      <c r="O648" s="22"/>
      <c r="P648" s="22"/>
      <c r="Q648" s="22">
        <f t="shared" si="324"/>
        <v>81.07620930232558</v>
      </c>
    </row>
    <row r="649" spans="1:17" s="2" customFormat="1" ht="73.5" customHeight="1">
      <c r="A649" s="52"/>
      <c r="B649" s="52"/>
      <c r="C649" s="52"/>
      <c r="D649" s="44" t="s">
        <v>164</v>
      </c>
      <c r="E649" s="33"/>
      <c r="F649" s="21">
        <v>4945</v>
      </c>
      <c r="G649" s="22"/>
      <c r="H649" s="22"/>
      <c r="I649" s="23">
        <v>4945</v>
      </c>
      <c r="J649" s="21">
        <v>4009.2185500000001</v>
      </c>
      <c r="K649" s="22"/>
      <c r="L649" s="22"/>
      <c r="M649" s="23">
        <v>4009.2185500000001</v>
      </c>
      <c r="N649" s="105">
        <f t="shared" si="332"/>
        <v>81.07620930232558</v>
      </c>
      <c r="O649" s="22"/>
      <c r="P649" s="22"/>
      <c r="Q649" s="22">
        <f t="shared" si="324"/>
        <v>81.07620930232558</v>
      </c>
    </row>
    <row r="650" spans="1:17" s="2" customFormat="1" ht="69" customHeight="1">
      <c r="A650" s="52"/>
      <c r="B650" s="52"/>
      <c r="C650" s="52"/>
      <c r="D650" s="48"/>
      <c r="E650" s="33" t="s">
        <v>461</v>
      </c>
      <c r="F650" s="21">
        <v>4945</v>
      </c>
      <c r="G650" s="22"/>
      <c r="H650" s="22"/>
      <c r="I650" s="23">
        <v>4945</v>
      </c>
      <c r="J650" s="21">
        <v>4009.2185500000001</v>
      </c>
      <c r="K650" s="22"/>
      <c r="L650" s="22"/>
      <c r="M650" s="23">
        <v>4009.2185500000001</v>
      </c>
      <c r="N650" s="105">
        <f t="shared" si="332"/>
        <v>81.07620930232558</v>
      </c>
      <c r="O650" s="22"/>
      <c r="P650" s="22"/>
      <c r="Q650" s="22">
        <f t="shared" si="324"/>
        <v>81.07620930232558</v>
      </c>
    </row>
    <row r="651" spans="1:17" s="2" customFormat="1" ht="24" customHeight="1">
      <c r="A651" s="52" t="s">
        <v>465</v>
      </c>
      <c r="B651" s="52" t="s">
        <v>167</v>
      </c>
      <c r="C651" s="52" t="s">
        <v>686</v>
      </c>
      <c r="D651" s="46" t="s">
        <v>16</v>
      </c>
      <c r="E651" s="33"/>
      <c r="F651" s="21">
        <v>76.3</v>
      </c>
      <c r="G651" s="22"/>
      <c r="H651" s="22"/>
      <c r="I651" s="23">
        <v>76.3</v>
      </c>
      <c r="J651" s="21">
        <v>53.8643</v>
      </c>
      <c r="K651" s="22"/>
      <c r="L651" s="22"/>
      <c r="M651" s="23">
        <v>53.8643</v>
      </c>
      <c r="N651" s="105">
        <f t="shared" si="332"/>
        <v>70.595412844036701</v>
      </c>
      <c r="O651" s="22"/>
      <c r="P651" s="22"/>
      <c r="Q651" s="22">
        <f t="shared" si="324"/>
        <v>70.595412844036701</v>
      </c>
    </row>
    <row r="652" spans="1:17" s="2" customFormat="1" ht="45" customHeight="1">
      <c r="A652" s="52"/>
      <c r="B652" s="52"/>
      <c r="C652" s="52"/>
      <c r="D652" s="44" t="s">
        <v>164</v>
      </c>
      <c r="E652" s="33"/>
      <c r="F652" s="21">
        <v>76.3</v>
      </c>
      <c r="G652" s="22"/>
      <c r="H652" s="22"/>
      <c r="I652" s="23">
        <v>76.3</v>
      </c>
      <c r="J652" s="21">
        <v>53.8643</v>
      </c>
      <c r="K652" s="22"/>
      <c r="L652" s="22"/>
      <c r="M652" s="23">
        <v>53.8643</v>
      </c>
      <c r="N652" s="105">
        <f t="shared" si="332"/>
        <v>70.595412844036701</v>
      </c>
      <c r="O652" s="22"/>
      <c r="P652" s="22"/>
      <c r="Q652" s="22">
        <f t="shared" si="324"/>
        <v>70.595412844036701</v>
      </c>
    </row>
    <row r="653" spans="1:17" s="2" customFormat="1" ht="27" customHeight="1">
      <c r="A653" s="52"/>
      <c r="B653" s="52"/>
      <c r="C653" s="52"/>
      <c r="D653" s="48"/>
      <c r="E653" s="33" t="s">
        <v>462</v>
      </c>
      <c r="F653" s="21">
        <v>76.3</v>
      </c>
      <c r="G653" s="22"/>
      <c r="H653" s="22"/>
      <c r="I653" s="23">
        <v>76.3</v>
      </c>
      <c r="J653" s="21">
        <v>53.8643</v>
      </c>
      <c r="K653" s="22"/>
      <c r="L653" s="22"/>
      <c r="M653" s="23">
        <v>53.8643</v>
      </c>
      <c r="N653" s="105">
        <f t="shared" si="332"/>
        <v>70.595412844036701</v>
      </c>
      <c r="O653" s="22"/>
      <c r="P653" s="22"/>
      <c r="Q653" s="22">
        <f t="shared" si="324"/>
        <v>70.595412844036701</v>
      </c>
    </row>
    <row r="654" spans="1:17" s="2" customFormat="1" ht="34.5" customHeight="1">
      <c r="A654" s="52" t="s">
        <v>19</v>
      </c>
      <c r="B654" s="52" t="s">
        <v>168</v>
      </c>
      <c r="C654" s="52" t="s">
        <v>468</v>
      </c>
      <c r="D654" s="44" t="s">
        <v>16</v>
      </c>
      <c r="E654" s="33"/>
      <c r="F654" s="21">
        <v>209.9</v>
      </c>
      <c r="G654" s="22"/>
      <c r="H654" s="22"/>
      <c r="I654" s="23">
        <v>209.9</v>
      </c>
      <c r="J654" s="21">
        <v>0</v>
      </c>
      <c r="K654" s="22"/>
      <c r="L654" s="22"/>
      <c r="M654" s="23">
        <v>0</v>
      </c>
      <c r="N654" s="105">
        <f t="shared" si="332"/>
        <v>0</v>
      </c>
      <c r="O654" s="22"/>
      <c r="P654" s="22"/>
      <c r="Q654" s="22">
        <f t="shared" si="324"/>
        <v>0</v>
      </c>
    </row>
    <row r="655" spans="1:17" s="2" customFormat="1" ht="55.5" customHeight="1">
      <c r="A655" s="52"/>
      <c r="B655" s="52"/>
      <c r="C655" s="52"/>
      <c r="D655" s="44" t="s">
        <v>546</v>
      </c>
      <c r="E655" s="33"/>
      <c r="F655" s="21">
        <v>209.9</v>
      </c>
      <c r="G655" s="22"/>
      <c r="H655" s="22"/>
      <c r="I655" s="23">
        <v>209.9</v>
      </c>
      <c r="J655" s="21">
        <v>0</v>
      </c>
      <c r="K655" s="22"/>
      <c r="L655" s="22"/>
      <c r="M655" s="23">
        <v>0</v>
      </c>
      <c r="N655" s="105">
        <f t="shared" si="332"/>
        <v>0</v>
      </c>
      <c r="O655" s="22"/>
      <c r="P655" s="22"/>
      <c r="Q655" s="22">
        <f t="shared" si="324"/>
        <v>0</v>
      </c>
    </row>
    <row r="656" spans="1:17" s="2" customFormat="1" ht="22.5" customHeight="1">
      <c r="A656" s="52"/>
      <c r="B656" s="52"/>
      <c r="C656" s="52"/>
      <c r="D656" s="48"/>
      <c r="E656" s="33" t="s">
        <v>464</v>
      </c>
      <c r="F656" s="21">
        <v>209.9</v>
      </c>
      <c r="G656" s="22"/>
      <c r="H656" s="22"/>
      <c r="I656" s="23">
        <v>209.9</v>
      </c>
      <c r="J656" s="21">
        <v>0</v>
      </c>
      <c r="K656" s="22"/>
      <c r="L656" s="22"/>
      <c r="M656" s="23">
        <v>0</v>
      </c>
      <c r="N656" s="105">
        <f t="shared" si="332"/>
        <v>0</v>
      </c>
      <c r="O656" s="22"/>
      <c r="P656" s="22"/>
      <c r="Q656" s="22">
        <f t="shared" si="324"/>
        <v>0</v>
      </c>
    </row>
    <row r="657" spans="1:17" s="2" customFormat="1" ht="26.25" customHeight="1">
      <c r="A657" s="52" t="s">
        <v>20</v>
      </c>
      <c r="B657" s="52" t="s">
        <v>169</v>
      </c>
      <c r="C657" s="52" t="s">
        <v>467</v>
      </c>
      <c r="D657" s="46" t="s">
        <v>16</v>
      </c>
      <c r="E657" s="33"/>
      <c r="F657" s="21">
        <v>209.9</v>
      </c>
      <c r="G657" s="22"/>
      <c r="H657" s="22"/>
      <c r="I657" s="23">
        <v>209.9</v>
      </c>
      <c r="J657" s="21">
        <v>0</v>
      </c>
      <c r="K657" s="22"/>
      <c r="L657" s="22"/>
      <c r="M657" s="23">
        <v>0</v>
      </c>
      <c r="N657" s="105">
        <f t="shared" si="332"/>
        <v>0</v>
      </c>
      <c r="O657" s="22"/>
      <c r="P657" s="22"/>
      <c r="Q657" s="22">
        <f t="shared" si="324"/>
        <v>0</v>
      </c>
    </row>
    <row r="658" spans="1:17" s="2" customFormat="1" ht="63" customHeight="1">
      <c r="A658" s="52"/>
      <c r="B658" s="52"/>
      <c r="C658" s="52"/>
      <c r="D658" s="44" t="s">
        <v>546</v>
      </c>
      <c r="E658" s="33"/>
      <c r="F658" s="21">
        <v>209.9</v>
      </c>
      <c r="G658" s="22"/>
      <c r="H658" s="22"/>
      <c r="I658" s="23">
        <v>209.9</v>
      </c>
      <c r="J658" s="21">
        <v>0</v>
      </c>
      <c r="K658" s="22"/>
      <c r="L658" s="22"/>
      <c r="M658" s="23">
        <v>0</v>
      </c>
      <c r="N658" s="105">
        <f t="shared" si="332"/>
        <v>0</v>
      </c>
      <c r="O658" s="22"/>
      <c r="P658" s="22"/>
      <c r="Q658" s="22">
        <f t="shared" si="324"/>
        <v>0</v>
      </c>
    </row>
    <row r="659" spans="1:17" s="2" customFormat="1" ht="15.75" customHeight="1">
      <c r="A659" s="52"/>
      <c r="B659" s="52"/>
      <c r="C659" s="52"/>
      <c r="D659" s="48"/>
      <c r="E659" s="33" t="s">
        <v>464</v>
      </c>
      <c r="F659" s="21">
        <v>209.9</v>
      </c>
      <c r="G659" s="22"/>
      <c r="H659" s="22"/>
      <c r="I659" s="23">
        <v>209.9</v>
      </c>
      <c r="J659" s="21">
        <v>0</v>
      </c>
      <c r="K659" s="22"/>
      <c r="L659" s="22"/>
      <c r="M659" s="23">
        <v>0</v>
      </c>
      <c r="N659" s="105">
        <f t="shared" si="332"/>
        <v>0</v>
      </c>
      <c r="O659" s="22"/>
      <c r="P659" s="22"/>
      <c r="Q659" s="22">
        <f t="shared" si="324"/>
        <v>0</v>
      </c>
    </row>
    <row r="660" spans="1:17" s="2" customFormat="1" ht="34.5" customHeight="1">
      <c r="A660" s="52" t="s">
        <v>687</v>
      </c>
      <c r="B660" s="52" t="s">
        <v>688</v>
      </c>
      <c r="C660" s="52" t="s">
        <v>466</v>
      </c>
      <c r="D660" s="44" t="s">
        <v>16</v>
      </c>
      <c r="E660" s="33"/>
      <c r="F660" s="21">
        <v>1120.9000000000001</v>
      </c>
      <c r="G660" s="22"/>
      <c r="H660" s="22">
        <v>1120.9000000000001</v>
      </c>
      <c r="I660" s="23"/>
      <c r="J660" s="21">
        <v>214.2</v>
      </c>
      <c r="K660" s="22"/>
      <c r="L660" s="22">
        <v>214.2</v>
      </c>
      <c r="M660" s="23"/>
      <c r="N660" s="105">
        <f t="shared" si="332"/>
        <v>19.109644036042464</v>
      </c>
      <c r="O660" s="22"/>
      <c r="P660" s="22">
        <f t="shared" ref="P660:P667" si="396">L660/H660*100</f>
        <v>19.109644036042464</v>
      </c>
      <c r="Q660" s="22"/>
    </row>
    <row r="661" spans="1:17" s="2" customFormat="1" ht="55.5" customHeight="1">
      <c r="A661" s="52"/>
      <c r="B661" s="52"/>
      <c r="C661" s="52"/>
      <c r="D661" s="44" t="s">
        <v>689</v>
      </c>
      <c r="E661" s="33"/>
      <c r="F661" s="21">
        <v>1120.9000000000001</v>
      </c>
      <c r="G661" s="22"/>
      <c r="H661" s="22">
        <v>1120.9000000000001</v>
      </c>
      <c r="I661" s="23"/>
      <c r="J661" s="21">
        <v>214.2</v>
      </c>
      <c r="K661" s="22"/>
      <c r="L661" s="22">
        <v>214.2</v>
      </c>
      <c r="M661" s="23"/>
      <c r="N661" s="105">
        <f t="shared" si="332"/>
        <v>19.109644036042464</v>
      </c>
      <c r="O661" s="22"/>
      <c r="P661" s="22">
        <f t="shared" si="396"/>
        <v>19.109644036042464</v>
      </c>
      <c r="Q661" s="22"/>
    </row>
    <row r="662" spans="1:17" s="2" customFormat="1" ht="22.5" customHeight="1">
      <c r="A662" s="52"/>
      <c r="B662" s="52"/>
      <c r="C662" s="52"/>
      <c r="D662" s="48"/>
      <c r="E662" s="33" t="s">
        <v>690</v>
      </c>
      <c r="F662" s="21">
        <v>1120.9000000000001</v>
      </c>
      <c r="G662" s="22"/>
      <c r="H662" s="22">
        <v>1120.9000000000001</v>
      </c>
      <c r="I662" s="23"/>
      <c r="J662" s="21">
        <v>214.2</v>
      </c>
      <c r="K662" s="22"/>
      <c r="L662" s="22">
        <v>214.2</v>
      </c>
      <c r="M662" s="23"/>
      <c r="N662" s="105">
        <f t="shared" si="332"/>
        <v>19.109644036042464</v>
      </c>
      <c r="O662" s="22"/>
      <c r="P662" s="22">
        <f t="shared" si="396"/>
        <v>19.109644036042464</v>
      </c>
      <c r="Q662" s="22"/>
    </row>
    <row r="663" spans="1:17" s="2" customFormat="1" ht="26.25" customHeight="1">
      <c r="A663" s="52" t="s">
        <v>691</v>
      </c>
      <c r="B663" s="52" t="s">
        <v>693</v>
      </c>
      <c r="C663" s="52" t="s">
        <v>696</v>
      </c>
      <c r="D663" s="46" t="s">
        <v>16</v>
      </c>
      <c r="E663" s="33"/>
      <c r="F663" s="21">
        <v>1120.9000000000001</v>
      </c>
      <c r="G663" s="22"/>
      <c r="H663" s="22">
        <v>1120.9000000000001</v>
      </c>
      <c r="I663" s="23"/>
      <c r="J663" s="21">
        <v>214.2</v>
      </c>
      <c r="K663" s="22"/>
      <c r="L663" s="22">
        <v>214.2</v>
      </c>
      <c r="M663" s="23"/>
      <c r="N663" s="105">
        <f t="shared" si="332"/>
        <v>19.109644036042464</v>
      </c>
      <c r="O663" s="22"/>
      <c r="P663" s="22">
        <f t="shared" si="396"/>
        <v>19.109644036042464</v>
      </c>
      <c r="Q663" s="22"/>
    </row>
    <row r="664" spans="1:17" s="2" customFormat="1" ht="63" customHeight="1">
      <c r="A664" s="52"/>
      <c r="B664" s="52"/>
      <c r="C664" s="52"/>
      <c r="D664" s="44" t="s">
        <v>689</v>
      </c>
      <c r="E664" s="33"/>
      <c r="F664" s="21">
        <v>1120.9000000000001</v>
      </c>
      <c r="G664" s="22"/>
      <c r="H664" s="22">
        <v>1120.9000000000001</v>
      </c>
      <c r="I664" s="23"/>
      <c r="J664" s="21">
        <v>214.2</v>
      </c>
      <c r="K664" s="22"/>
      <c r="L664" s="22">
        <v>214.2</v>
      </c>
      <c r="M664" s="23"/>
      <c r="N664" s="105">
        <f t="shared" si="332"/>
        <v>19.109644036042464</v>
      </c>
      <c r="O664" s="22"/>
      <c r="P664" s="22">
        <f t="shared" si="396"/>
        <v>19.109644036042464</v>
      </c>
      <c r="Q664" s="22"/>
    </row>
    <row r="665" spans="1:17" s="2" customFormat="1" ht="15.75" customHeight="1">
      <c r="A665" s="52"/>
      <c r="B665" s="52"/>
      <c r="C665" s="52"/>
      <c r="D665" s="48"/>
      <c r="E665" s="33" t="s">
        <v>690</v>
      </c>
      <c r="F665" s="21">
        <v>1120.9000000000001</v>
      </c>
      <c r="G665" s="22"/>
      <c r="H665" s="22">
        <v>1120.9000000000001</v>
      </c>
      <c r="I665" s="23"/>
      <c r="J665" s="21">
        <v>214.2</v>
      </c>
      <c r="K665" s="22"/>
      <c r="L665" s="22">
        <v>214.2</v>
      </c>
      <c r="M665" s="23"/>
      <c r="N665" s="105">
        <f t="shared" si="332"/>
        <v>19.109644036042464</v>
      </c>
      <c r="O665" s="22"/>
      <c r="P665" s="22">
        <f t="shared" si="396"/>
        <v>19.109644036042464</v>
      </c>
      <c r="Q665" s="22"/>
    </row>
    <row r="666" spans="1:17" s="2" customFormat="1" ht="24" customHeight="1">
      <c r="A666" s="52" t="s">
        <v>692</v>
      </c>
      <c r="B666" s="52" t="s">
        <v>694</v>
      </c>
      <c r="C666" s="52" t="s">
        <v>695</v>
      </c>
      <c r="D666" s="46" t="s">
        <v>16</v>
      </c>
      <c r="E666" s="33"/>
      <c r="F666" s="21">
        <v>1120.9000000000001</v>
      </c>
      <c r="G666" s="22"/>
      <c r="H666" s="22">
        <v>1120.9000000000001</v>
      </c>
      <c r="I666" s="23"/>
      <c r="J666" s="21">
        <v>214.2</v>
      </c>
      <c r="K666" s="22"/>
      <c r="L666" s="22">
        <v>214.2</v>
      </c>
      <c r="M666" s="23"/>
      <c r="N666" s="105">
        <f t="shared" si="332"/>
        <v>19.109644036042464</v>
      </c>
      <c r="O666" s="22"/>
      <c r="P666" s="22">
        <f t="shared" si="396"/>
        <v>19.109644036042464</v>
      </c>
      <c r="Q666" s="22"/>
    </row>
    <row r="667" spans="1:17" s="2" customFormat="1" ht="45" customHeight="1">
      <c r="A667" s="52"/>
      <c r="B667" s="52"/>
      <c r="C667" s="52"/>
      <c r="D667" s="44" t="s">
        <v>689</v>
      </c>
      <c r="E667" s="33"/>
      <c r="F667" s="21">
        <v>1120.9000000000001</v>
      </c>
      <c r="G667" s="22"/>
      <c r="H667" s="22">
        <v>1120.9000000000001</v>
      </c>
      <c r="I667" s="23"/>
      <c r="J667" s="21">
        <v>214.2</v>
      </c>
      <c r="K667" s="22"/>
      <c r="L667" s="22">
        <v>214.2</v>
      </c>
      <c r="M667" s="23"/>
      <c r="N667" s="105">
        <f t="shared" si="332"/>
        <v>19.109644036042464</v>
      </c>
      <c r="O667" s="22"/>
      <c r="P667" s="22">
        <f t="shared" si="396"/>
        <v>19.109644036042464</v>
      </c>
      <c r="Q667" s="22"/>
    </row>
    <row r="668" spans="1:17" s="2" customFormat="1" ht="27" customHeight="1">
      <c r="A668" s="52"/>
      <c r="B668" s="52"/>
      <c r="C668" s="52"/>
      <c r="D668" s="48"/>
      <c r="E668" s="33" t="s">
        <v>690</v>
      </c>
      <c r="F668" s="21">
        <v>1120.9000000000001</v>
      </c>
      <c r="G668" s="22"/>
      <c r="H668" s="22">
        <v>1120.9000000000001</v>
      </c>
      <c r="I668" s="23"/>
      <c r="J668" s="21">
        <v>214.2</v>
      </c>
      <c r="K668" s="22"/>
      <c r="L668" s="22">
        <v>214.2</v>
      </c>
      <c r="M668" s="23"/>
      <c r="N668" s="105">
        <f t="shared" ref="N668" si="397">J668/F668*100</f>
        <v>19.109644036042464</v>
      </c>
      <c r="O668" s="22"/>
      <c r="P668" s="22">
        <f>L668/H668*100</f>
        <v>19.109644036042464</v>
      </c>
      <c r="Q668" s="22"/>
    </row>
    <row r="669" spans="1:17" s="2" customFormat="1" ht="26.25" customHeight="1">
      <c r="A669" s="53" t="s">
        <v>710</v>
      </c>
      <c r="B669" s="53" t="s">
        <v>170</v>
      </c>
      <c r="C669" s="53" t="s">
        <v>706</v>
      </c>
      <c r="D669" s="44" t="s">
        <v>31</v>
      </c>
      <c r="E669" s="33"/>
      <c r="F669" s="21">
        <f>F670+F672</f>
        <v>41233.4444</v>
      </c>
      <c r="G669" s="22">
        <f t="shared" ref="G669:M669" si="398">G670+G672</f>
        <v>31881.902099999999</v>
      </c>
      <c r="H669" s="22">
        <f t="shared" si="398"/>
        <v>1006.458</v>
      </c>
      <c r="I669" s="23">
        <f t="shared" si="398"/>
        <v>8345.0842999999986</v>
      </c>
      <c r="J669" s="21">
        <f t="shared" si="398"/>
        <v>5921.4923099999996</v>
      </c>
      <c r="K669" s="22">
        <f t="shared" si="398"/>
        <v>4639.1065799999997</v>
      </c>
      <c r="L669" s="22">
        <f t="shared" si="398"/>
        <v>243.97065000000001</v>
      </c>
      <c r="M669" s="23">
        <f t="shared" si="398"/>
        <v>1038.41508</v>
      </c>
      <c r="N669" s="105">
        <f t="shared" si="332"/>
        <v>14.360896588110403</v>
      </c>
      <c r="O669" s="22"/>
      <c r="P669" s="22">
        <f t="shared" ref="P669" si="399">L669/H669*100</f>
        <v>24.240519723624832</v>
      </c>
      <c r="Q669" s="22">
        <f t="shared" ref="Q669" si="400">M669/I669*100</f>
        <v>12.443434274234955</v>
      </c>
    </row>
    <row r="670" spans="1:17" s="2" customFormat="1" ht="26.25" customHeight="1">
      <c r="A670" s="54"/>
      <c r="B670" s="54"/>
      <c r="C670" s="54"/>
      <c r="D670" s="49" t="s">
        <v>689</v>
      </c>
      <c r="E670" s="33"/>
      <c r="F670" s="21">
        <f>F671</f>
        <v>50</v>
      </c>
      <c r="G670" s="22"/>
      <c r="H670" s="22"/>
      <c r="I670" s="23">
        <v>50</v>
      </c>
      <c r="J670" s="21">
        <v>0</v>
      </c>
      <c r="K670" s="22"/>
      <c r="L670" s="22"/>
      <c r="M670" s="23">
        <v>0</v>
      </c>
      <c r="N670" s="105">
        <v>0</v>
      </c>
      <c r="O670" s="22"/>
      <c r="P670" s="22"/>
      <c r="Q670" s="22">
        <v>0</v>
      </c>
    </row>
    <row r="671" spans="1:17" s="2" customFormat="1" ht="26.25" customHeight="1">
      <c r="A671" s="54"/>
      <c r="B671" s="54"/>
      <c r="C671" s="54"/>
      <c r="D671" s="49"/>
      <c r="E671" s="33" t="s">
        <v>708</v>
      </c>
      <c r="F671" s="21">
        <v>50</v>
      </c>
      <c r="G671" s="22"/>
      <c r="H671" s="22"/>
      <c r="I671" s="23">
        <v>50</v>
      </c>
      <c r="J671" s="21">
        <v>0</v>
      </c>
      <c r="K671" s="22"/>
      <c r="L671" s="22"/>
      <c r="M671" s="23">
        <v>0</v>
      </c>
      <c r="N671" s="105">
        <f t="shared" ref="N671:N672" si="401">J671/F671*100</f>
        <v>0</v>
      </c>
      <c r="O671" s="22"/>
      <c r="P671" s="22"/>
      <c r="Q671" s="22">
        <f t="shared" ref="Q671:Q672" si="402">M671/I671*100</f>
        <v>0</v>
      </c>
    </row>
    <row r="672" spans="1:17" s="25" customFormat="1" ht="25.5" customHeight="1">
      <c r="A672" s="54"/>
      <c r="B672" s="54"/>
      <c r="C672" s="54"/>
      <c r="D672" s="50" t="s">
        <v>382</v>
      </c>
      <c r="E672" s="33"/>
      <c r="F672" s="21">
        <f>F673+F674+F675</f>
        <v>41183.4444</v>
      </c>
      <c r="G672" s="22">
        <f t="shared" ref="G672" si="403">G673+G674+G675</f>
        <v>31881.902099999999</v>
      </c>
      <c r="H672" s="22">
        <f t="shared" ref="H672" si="404">H673+H674+H675</f>
        <v>1006.458</v>
      </c>
      <c r="I672" s="23">
        <f t="shared" ref="I672" si="405">I673+I674+I675</f>
        <v>8295.0842999999986</v>
      </c>
      <c r="J672" s="21">
        <f t="shared" ref="J672" si="406">J673+J674+J675</f>
        <v>5921.4923099999996</v>
      </c>
      <c r="K672" s="22">
        <f t="shared" ref="K672" si="407">K673+K674+K675</f>
        <v>4639.1065799999997</v>
      </c>
      <c r="L672" s="22">
        <f t="shared" ref="L672" si="408">L673+L674+L675</f>
        <v>243.97065000000001</v>
      </c>
      <c r="M672" s="23">
        <f t="shared" ref="M672" si="409">M673+M674+M675</f>
        <v>1038.41508</v>
      </c>
      <c r="N672" s="105">
        <f t="shared" si="401"/>
        <v>14.378331866773145</v>
      </c>
      <c r="O672" s="22">
        <f t="shared" ref="O672" si="410">K672/G672*100</f>
        <v>14.550909056332619</v>
      </c>
      <c r="P672" s="22">
        <f t="shared" ref="P672" si="411">L672/H672*100</f>
        <v>24.240519723624832</v>
      </c>
      <c r="Q672" s="22">
        <f t="shared" si="402"/>
        <v>12.518439143529864</v>
      </c>
    </row>
    <row r="673" spans="1:17" s="129" customFormat="1" ht="41.25" customHeight="1">
      <c r="A673" s="54"/>
      <c r="B673" s="54"/>
      <c r="C673" s="54"/>
      <c r="D673" s="51"/>
      <c r="E673" s="33" t="s">
        <v>717</v>
      </c>
      <c r="F673" s="21">
        <v>2607.8407999999999</v>
      </c>
      <c r="G673" s="22">
        <v>2089.9141199999999</v>
      </c>
      <c r="H673" s="22">
        <v>191.94658000000001</v>
      </c>
      <c r="I673" s="23">
        <v>325.98009999999999</v>
      </c>
      <c r="J673" s="21">
        <v>2607.8407999999999</v>
      </c>
      <c r="K673" s="22">
        <v>2089.9141199999999</v>
      </c>
      <c r="L673" s="22">
        <v>191.94658000000001</v>
      </c>
      <c r="M673" s="23">
        <v>325.98009999999999</v>
      </c>
      <c r="N673" s="105">
        <f t="shared" si="332"/>
        <v>100</v>
      </c>
      <c r="O673" s="22">
        <f t="shared" ref="O673:O675" si="412">K673/G673*100</f>
        <v>100</v>
      </c>
      <c r="P673" s="22">
        <f t="shared" ref="P673:P675" si="413">L673/H673*100</f>
        <v>100</v>
      </c>
      <c r="Q673" s="22">
        <f t="shared" ref="Q673:Q675" si="414">M673/I673*100</f>
        <v>100</v>
      </c>
    </row>
    <row r="674" spans="1:17" s="129" customFormat="1" ht="41.25" customHeight="1">
      <c r="A674" s="54"/>
      <c r="B674" s="54"/>
      <c r="C674" s="54"/>
      <c r="D674" s="51"/>
      <c r="E674" s="33" t="s">
        <v>702</v>
      </c>
      <c r="F674" s="21">
        <v>3607.3136</v>
      </c>
      <c r="G674" s="22">
        <v>2890.88798</v>
      </c>
      <c r="H674" s="22">
        <v>265.51141999999999</v>
      </c>
      <c r="I674" s="23">
        <v>450.91419999999999</v>
      </c>
      <c r="J674" s="21">
        <v>0</v>
      </c>
      <c r="K674" s="22">
        <v>0</v>
      </c>
      <c r="L674" s="22">
        <v>0</v>
      </c>
      <c r="M674" s="23">
        <v>0</v>
      </c>
      <c r="N674" s="105">
        <f t="shared" si="332"/>
        <v>0</v>
      </c>
      <c r="O674" s="22">
        <f t="shared" si="412"/>
        <v>0</v>
      </c>
      <c r="P674" s="22">
        <f t="shared" si="413"/>
        <v>0</v>
      </c>
      <c r="Q674" s="22">
        <f t="shared" si="414"/>
        <v>0</v>
      </c>
    </row>
    <row r="675" spans="1:17" s="129" customFormat="1" ht="41.25" customHeight="1">
      <c r="A675" s="54"/>
      <c r="B675" s="54"/>
      <c r="C675" s="54"/>
      <c r="D675" s="51"/>
      <c r="E675" s="33" t="s">
        <v>718</v>
      </c>
      <c r="F675" s="21">
        <v>34968.29</v>
      </c>
      <c r="G675" s="22">
        <v>26901.1</v>
      </c>
      <c r="H675" s="22">
        <v>549</v>
      </c>
      <c r="I675" s="23">
        <v>7518.19</v>
      </c>
      <c r="J675" s="21">
        <v>3313.6515100000001</v>
      </c>
      <c r="K675" s="22">
        <v>2549.1924600000002</v>
      </c>
      <c r="L675" s="22">
        <v>52.024070000000002</v>
      </c>
      <c r="M675" s="23">
        <v>712.43498</v>
      </c>
      <c r="N675" s="105">
        <f t="shared" si="332"/>
        <v>9.4761611448543803</v>
      </c>
      <c r="O675" s="22">
        <f t="shared" si="412"/>
        <v>9.4761643947645275</v>
      </c>
      <c r="P675" s="22">
        <f t="shared" si="413"/>
        <v>9.4761511839708561</v>
      </c>
      <c r="Q675" s="22">
        <f t="shared" si="414"/>
        <v>9.4761502436091671</v>
      </c>
    </row>
    <row r="676" spans="1:17" s="129" customFormat="1" ht="41.25" customHeight="1">
      <c r="A676" s="52" t="s">
        <v>704</v>
      </c>
      <c r="B676" s="52" t="s">
        <v>697</v>
      </c>
      <c r="C676" s="52" t="s">
        <v>707</v>
      </c>
      <c r="D676" s="130" t="s">
        <v>16</v>
      </c>
      <c r="E676" s="33"/>
      <c r="F676" s="21">
        <f>I676</f>
        <v>50</v>
      </c>
      <c r="G676" s="22"/>
      <c r="H676" s="22"/>
      <c r="I676" s="23">
        <f>I677</f>
        <v>50</v>
      </c>
      <c r="J676" s="21">
        <v>0</v>
      </c>
      <c r="K676" s="22"/>
      <c r="L676" s="22"/>
      <c r="M676" s="23">
        <v>0</v>
      </c>
      <c r="N676" s="105">
        <v>0</v>
      </c>
      <c r="O676" s="22"/>
      <c r="P676" s="22"/>
      <c r="Q676" s="22">
        <v>0</v>
      </c>
    </row>
    <row r="677" spans="1:17" s="129" customFormat="1" ht="41.25" customHeight="1">
      <c r="A677" s="52"/>
      <c r="B677" s="52"/>
      <c r="C677" s="52"/>
      <c r="D677" s="44" t="s">
        <v>689</v>
      </c>
      <c r="E677" s="33"/>
      <c r="F677" s="21">
        <f>I677</f>
        <v>50</v>
      </c>
      <c r="G677" s="22"/>
      <c r="H677" s="22"/>
      <c r="I677" s="23">
        <f>I678</f>
        <v>50</v>
      </c>
      <c r="J677" s="21">
        <v>0</v>
      </c>
      <c r="K677" s="22"/>
      <c r="L677" s="22"/>
      <c r="M677" s="23">
        <v>0</v>
      </c>
      <c r="N677" s="105">
        <v>0</v>
      </c>
      <c r="O677" s="22"/>
      <c r="P677" s="22"/>
      <c r="Q677" s="22">
        <v>0</v>
      </c>
    </row>
    <row r="678" spans="1:17" s="129" customFormat="1" ht="41.25" customHeight="1">
      <c r="A678" s="52"/>
      <c r="B678" s="52"/>
      <c r="C678" s="52"/>
      <c r="D678" s="44"/>
      <c r="E678" s="33" t="s">
        <v>708</v>
      </c>
      <c r="F678" s="21">
        <f>I678</f>
        <v>50</v>
      </c>
      <c r="G678" s="22"/>
      <c r="H678" s="22"/>
      <c r="I678" s="23">
        <v>50</v>
      </c>
      <c r="J678" s="21">
        <v>0</v>
      </c>
      <c r="K678" s="22"/>
      <c r="L678" s="22"/>
      <c r="M678" s="23">
        <v>0</v>
      </c>
      <c r="N678" s="105">
        <v>0</v>
      </c>
      <c r="O678" s="22"/>
      <c r="P678" s="22"/>
      <c r="Q678" s="22">
        <v>0</v>
      </c>
    </row>
    <row r="679" spans="1:17" s="129" customFormat="1" ht="41.25" customHeight="1">
      <c r="A679" s="52" t="s">
        <v>709</v>
      </c>
      <c r="B679" s="52" t="s">
        <v>698</v>
      </c>
      <c r="C679" s="52" t="s">
        <v>705</v>
      </c>
      <c r="D679" s="130" t="s">
        <v>16</v>
      </c>
      <c r="E679" s="33"/>
      <c r="F679" s="21">
        <f>SUM(G679:I679)</f>
        <v>50</v>
      </c>
      <c r="G679" s="22"/>
      <c r="H679" s="22"/>
      <c r="I679" s="23">
        <f t="shared" ref="I679" si="415">I680</f>
        <v>50</v>
      </c>
      <c r="J679" s="21">
        <v>0</v>
      </c>
      <c r="K679" s="22"/>
      <c r="L679" s="22"/>
      <c r="M679" s="23">
        <v>0</v>
      </c>
      <c r="N679" s="105">
        <v>0</v>
      </c>
      <c r="O679" s="22"/>
      <c r="P679" s="22"/>
      <c r="Q679" s="22">
        <v>0</v>
      </c>
    </row>
    <row r="680" spans="1:17" s="129" customFormat="1" ht="41.25" customHeight="1">
      <c r="A680" s="52"/>
      <c r="B680" s="52"/>
      <c r="C680" s="52"/>
      <c r="D680" s="44" t="s">
        <v>689</v>
      </c>
      <c r="E680" s="33"/>
      <c r="F680" s="21">
        <f>F681</f>
        <v>50</v>
      </c>
      <c r="G680" s="22"/>
      <c r="H680" s="22"/>
      <c r="I680" s="23">
        <v>50</v>
      </c>
      <c r="J680" s="21">
        <v>0</v>
      </c>
      <c r="K680" s="22"/>
      <c r="L680" s="22"/>
      <c r="M680" s="23">
        <v>0</v>
      </c>
      <c r="N680" s="105">
        <v>0</v>
      </c>
      <c r="O680" s="22"/>
      <c r="P680" s="22"/>
      <c r="Q680" s="22">
        <v>0</v>
      </c>
    </row>
    <row r="681" spans="1:17" s="129" customFormat="1" ht="41.25" customHeight="1">
      <c r="A681" s="52"/>
      <c r="B681" s="52"/>
      <c r="C681" s="52"/>
      <c r="D681" s="44"/>
      <c r="E681" s="33" t="s">
        <v>708</v>
      </c>
      <c r="F681" s="21">
        <v>50</v>
      </c>
      <c r="G681" s="22"/>
      <c r="H681" s="22"/>
      <c r="I681" s="23">
        <v>50</v>
      </c>
      <c r="J681" s="21">
        <v>0</v>
      </c>
      <c r="K681" s="22"/>
      <c r="L681" s="22"/>
      <c r="M681" s="23">
        <v>0</v>
      </c>
      <c r="N681" s="105">
        <f t="shared" ref="N681:N683" si="416">J681/F681*100</f>
        <v>0</v>
      </c>
      <c r="O681" s="22"/>
      <c r="P681" s="22"/>
      <c r="Q681" s="22">
        <f t="shared" ref="Q681:Q683" si="417">M681/I681*100</f>
        <v>0</v>
      </c>
    </row>
    <row r="682" spans="1:17" s="129" customFormat="1" ht="41.25" customHeight="1">
      <c r="A682" s="56" t="s">
        <v>711</v>
      </c>
      <c r="B682" s="52" t="s">
        <v>699</v>
      </c>
      <c r="C682" s="131"/>
      <c r="D682" s="44" t="s">
        <v>16</v>
      </c>
      <c r="E682" s="132"/>
      <c r="F682" s="21">
        <f>F683</f>
        <v>41183.4444</v>
      </c>
      <c r="G682" s="22">
        <f t="shared" ref="G682:M682" si="418">G683</f>
        <v>31881.902099999999</v>
      </c>
      <c r="H682" s="22">
        <f t="shared" si="418"/>
        <v>1006.458</v>
      </c>
      <c r="I682" s="23">
        <f t="shared" si="418"/>
        <v>8295.0842999999986</v>
      </c>
      <c r="J682" s="21">
        <f t="shared" si="418"/>
        <v>5921.4923099999996</v>
      </c>
      <c r="K682" s="22">
        <f t="shared" si="418"/>
        <v>4639.1065799999997</v>
      </c>
      <c r="L682" s="22">
        <f t="shared" si="418"/>
        <v>243.97065000000001</v>
      </c>
      <c r="M682" s="23">
        <f t="shared" si="418"/>
        <v>1038.41508</v>
      </c>
      <c r="N682" s="105">
        <f t="shared" si="416"/>
        <v>14.378331866773145</v>
      </c>
      <c r="O682" s="22">
        <f t="shared" ref="O682:O683" si="419">K682/G682*100</f>
        <v>14.550909056332619</v>
      </c>
      <c r="P682" s="22">
        <f t="shared" ref="P682:P683" si="420">L682/H682*100</f>
        <v>24.240519723624832</v>
      </c>
      <c r="Q682" s="22">
        <f t="shared" si="417"/>
        <v>12.518439143529864</v>
      </c>
    </row>
    <row r="683" spans="1:17" s="129" customFormat="1" ht="41.25" customHeight="1">
      <c r="A683" s="57"/>
      <c r="B683" s="52"/>
      <c r="C683" s="133"/>
      <c r="D683" s="49" t="s">
        <v>547</v>
      </c>
      <c r="E683" s="33"/>
      <c r="F683" s="21">
        <f>F684+F685+F686</f>
        <v>41183.4444</v>
      </c>
      <c r="G683" s="22">
        <f t="shared" ref="G683:M683" si="421">G684+G685+G686</f>
        <v>31881.902099999999</v>
      </c>
      <c r="H683" s="22">
        <f t="shared" si="421"/>
        <v>1006.458</v>
      </c>
      <c r="I683" s="23">
        <f t="shared" si="421"/>
        <v>8295.0842999999986</v>
      </c>
      <c r="J683" s="21">
        <f t="shared" si="421"/>
        <v>5921.4923099999996</v>
      </c>
      <c r="K683" s="22">
        <f t="shared" si="421"/>
        <v>4639.1065799999997</v>
      </c>
      <c r="L683" s="22">
        <f t="shared" si="421"/>
        <v>243.97065000000001</v>
      </c>
      <c r="M683" s="23">
        <f t="shared" si="421"/>
        <v>1038.41508</v>
      </c>
      <c r="N683" s="105">
        <f t="shared" si="416"/>
        <v>14.378331866773145</v>
      </c>
      <c r="O683" s="22">
        <f t="shared" si="419"/>
        <v>14.550909056332619</v>
      </c>
      <c r="P683" s="22">
        <f t="shared" si="420"/>
        <v>24.240519723624832</v>
      </c>
      <c r="Q683" s="22">
        <f t="shared" si="417"/>
        <v>12.518439143529864</v>
      </c>
    </row>
    <row r="684" spans="1:17" s="129" customFormat="1" ht="41.25" customHeight="1">
      <c r="A684" s="57"/>
      <c r="B684" s="52"/>
      <c r="C684" s="133"/>
      <c r="D684" s="49"/>
      <c r="E684" s="33" t="s">
        <v>717</v>
      </c>
      <c r="F684" s="21">
        <v>2607.8407999999999</v>
      </c>
      <c r="G684" s="22">
        <v>2089.9141199999999</v>
      </c>
      <c r="H684" s="22">
        <v>191.94658000000001</v>
      </c>
      <c r="I684" s="23">
        <v>325.98009999999999</v>
      </c>
      <c r="J684" s="21">
        <v>2607.8407999999999</v>
      </c>
      <c r="K684" s="22">
        <v>2089.9141199999999</v>
      </c>
      <c r="L684" s="22">
        <v>191.94658000000001</v>
      </c>
      <c r="M684" s="23">
        <v>325.98009999999999</v>
      </c>
      <c r="N684" s="105">
        <f t="shared" ref="N684:N686" si="422">J684/F684*100</f>
        <v>100</v>
      </c>
      <c r="O684" s="22">
        <f t="shared" ref="O684:O686" si="423">K684/G684*100</f>
        <v>100</v>
      </c>
      <c r="P684" s="22">
        <f t="shared" ref="P684:P686" si="424">L684/H684*100</f>
        <v>100</v>
      </c>
      <c r="Q684" s="22">
        <f t="shared" ref="Q684:Q686" si="425">M684/I684*100</f>
        <v>100</v>
      </c>
    </row>
    <row r="685" spans="1:17" s="129" customFormat="1" ht="41.25" customHeight="1">
      <c r="A685" s="57"/>
      <c r="B685" s="52"/>
      <c r="C685" s="133"/>
      <c r="D685" s="49"/>
      <c r="E685" s="33" t="s">
        <v>702</v>
      </c>
      <c r="F685" s="21">
        <v>3607.3136</v>
      </c>
      <c r="G685" s="22">
        <v>2890.88798</v>
      </c>
      <c r="H685" s="22">
        <v>265.51141999999999</v>
      </c>
      <c r="I685" s="23">
        <v>450.91419999999999</v>
      </c>
      <c r="J685" s="21">
        <v>0</v>
      </c>
      <c r="K685" s="22">
        <v>0</v>
      </c>
      <c r="L685" s="22">
        <v>0</v>
      </c>
      <c r="M685" s="23">
        <v>0</v>
      </c>
      <c r="N685" s="105">
        <f t="shared" si="422"/>
        <v>0</v>
      </c>
      <c r="O685" s="22">
        <f t="shared" si="423"/>
        <v>0</v>
      </c>
      <c r="P685" s="22">
        <f t="shared" si="424"/>
        <v>0</v>
      </c>
      <c r="Q685" s="22">
        <f t="shared" si="425"/>
        <v>0</v>
      </c>
    </row>
    <row r="686" spans="1:17" s="129" customFormat="1" ht="41.25" customHeight="1">
      <c r="A686" s="58"/>
      <c r="B686" s="52"/>
      <c r="C686" s="133"/>
      <c r="D686" s="49"/>
      <c r="E686" s="33" t="s">
        <v>718</v>
      </c>
      <c r="F686" s="21">
        <v>34968.29</v>
      </c>
      <c r="G686" s="22">
        <v>26901.1</v>
      </c>
      <c r="H686" s="22">
        <v>549</v>
      </c>
      <c r="I686" s="23">
        <v>7518.19</v>
      </c>
      <c r="J686" s="21">
        <v>3313.6515100000001</v>
      </c>
      <c r="K686" s="22">
        <v>2549.1924600000002</v>
      </c>
      <c r="L686" s="22">
        <v>52.024070000000002</v>
      </c>
      <c r="M686" s="23">
        <v>712.43498</v>
      </c>
      <c r="N686" s="105">
        <f t="shared" si="422"/>
        <v>9.4761611448543803</v>
      </c>
      <c r="O686" s="22">
        <f t="shared" si="423"/>
        <v>9.4761643947645275</v>
      </c>
      <c r="P686" s="22">
        <f t="shared" si="424"/>
        <v>9.4761511839708561</v>
      </c>
      <c r="Q686" s="22">
        <f t="shared" si="425"/>
        <v>9.4761502436091671</v>
      </c>
    </row>
    <row r="687" spans="1:17" s="129" customFormat="1" ht="41.25" customHeight="1">
      <c r="A687" s="131" t="s">
        <v>712</v>
      </c>
      <c r="B687" s="52" t="s">
        <v>700</v>
      </c>
      <c r="C687" s="53" t="s">
        <v>716</v>
      </c>
      <c r="D687" s="44" t="s">
        <v>16</v>
      </c>
      <c r="E687" s="132"/>
      <c r="F687" s="21">
        <v>2607.8407999999999</v>
      </c>
      <c r="G687" s="22">
        <v>2089.9141199999999</v>
      </c>
      <c r="H687" s="22">
        <v>191.94658000000001</v>
      </c>
      <c r="I687" s="23">
        <v>325.98009999999999</v>
      </c>
      <c r="J687" s="21">
        <v>2607.8407999999999</v>
      </c>
      <c r="K687" s="22">
        <v>2089.9141199999999</v>
      </c>
      <c r="L687" s="22">
        <v>191.94658000000001</v>
      </c>
      <c r="M687" s="23">
        <v>325.98009999999999</v>
      </c>
      <c r="N687" s="105">
        <f t="shared" ref="N687:N688" si="426">J687/F687*100</f>
        <v>100</v>
      </c>
      <c r="O687" s="22">
        <f t="shared" ref="O687:O688" si="427">K687/G687*100</f>
        <v>100</v>
      </c>
      <c r="P687" s="22">
        <f t="shared" ref="P687:P688" si="428">L687/H687*100</f>
        <v>100</v>
      </c>
      <c r="Q687" s="22">
        <f t="shared" ref="Q687:Q688" si="429">M687/I687*100</f>
        <v>100</v>
      </c>
    </row>
    <row r="688" spans="1:17" s="129" customFormat="1" ht="41.25" customHeight="1">
      <c r="A688" s="133"/>
      <c r="B688" s="52"/>
      <c r="C688" s="54"/>
      <c r="D688" s="44" t="s">
        <v>547</v>
      </c>
      <c r="E688" s="132"/>
      <c r="F688" s="21">
        <v>2607.8407999999999</v>
      </c>
      <c r="G688" s="22">
        <v>2089.9141199999999</v>
      </c>
      <c r="H688" s="22">
        <v>191.94658000000001</v>
      </c>
      <c r="I688" s="23">
        <v>325.98009999999999</v>
      </c>
      <c r="J688" s="21">
        <v>2607.8407999999999</v>
      </c>
      <c r="K688" s="22">
        <v>2089.9141199999999</v>
      </c>
      <c r="L688" s="22">
        <v>191.94658000000001</v>
      </c>
      <c r="M688" s="23">
        <v>325.98009999999999</v>
      </c>
      <c r="N688" s="105">
        <f t="shared" si="426"/>
        <v>100</v>
      </c>
      <c r="O688" s="22">
        <f t="shared" si="427"/>
        <v>100</v>
      </c>
      <c r="P688" s="22">
        <f t="shared" si="428"/>
        <v>100</v>
      </c>
      <c r="Q688" s="22">
        <f t="shared" si="429"/>
        <v>100</v>
      </c>
    </row>
    <row r="689" spans="1:17" s="129" customFormat="1" ht="41.25" customHeight="1">
      <c r="A689" s="134"/>
      <c r="B689" s="52"/>
      <c r="C689" s="54"/>
      <c r="D689" s="44"/>
      <c r="E689" s="33" t="s">
        <v>717</v>
      </c>
      <c r="F689" s="21">
        <v>2607.8407999999999</v>
      </c>
      <c r="G689" s="22">
        <v>2089.9141199999999</v>
      </c>
      <c r="H689" s="22">
        <v>191.94658000000001</v>
      </c>
      <c r="I689" s="23">
        <v>325.98009999999999</v>
      </c>
      <c r="J689" s="21">
        <v>2607.8407999999999</v>
      </c>
      <c r="K689" s="22">
        <v>2089.9141199999999</v>
      </c>
      <c r="L689" s="22">
        <v>191.94658000000001</v>
      </c>
      <c r="M689" s="23">
        <v>325.98009999999999</v>
      </c>
      <c r="N689" s="105">
        <f t="shared" ref="N689:N691" si="430">J689/F689*100</f>
        <v>100</v>
      </c>
      <c r="O689" s="22">
        <f t="shared" ref="O689:O691" si="431">K689/G689*100</f>
        <v>100</v>
      </c>
      <c r="P689" s="22">
        <f t="shared" ref="P689:P691" si="432">L689/H689*100</f>
        <v>100</v>
      </c>
      <c r="Q689" s="22">
        <f t="shared" ref="Q689:Q691" si="433">M689/I689*100</f>
        <v>100</v>
      </c>
    </row>
    <row r="690" spans="1:17" s="129" customFormat="1" ht="41.25" customHeight="1">
      <c r="A690" s="131" t="s">
        <v>713</v>
      </c>
      <c r="B690" s="52" t="s">
        <v>701</v>
      </c>
      <c r="C690" s="54"/>
      <c r="D690" s="44" t="s">
        <v>16</v>
      </c>
      <c r="E690" s="132"/>
      <c r="F690" s="21">
        <v>3607.3136</v>
      </c>
      <c r="G690" s="22">
        <v>2890.88798</v>
      </c>
      <c r="H690" s="22">
        <v>265.51141999999999</v>
      </c>
      <c r="I690" s="23">
        <v>450.91419999999999</v>
      </c>
      <c r="J690" s="21">
        <v>0</v>
      </c>
      <c r="K690" s="22">
        <v>0</v>
      </c>
      <c r="L690" s="22">
        <v>0</v>
      </c>
      <c r="M690" s="23">
        <v>0</v>
      </c>
      <c r="N690" s="105">
        <f t="shared" si="430"/>
        <v>0</v>
      </c>
      <c r="O690" s="22">
        <f t="shared" si="431"/>
        <v>0</v>
      </c>
      <c r="P690" s="22">
        <f t="shared" si="432"/>
        <v>0</v>
      </c>
      <c r="Q690" s="22">
        <f t="shared" si="433"/>
        <v>0</v>
      </c>
    </row>
    <row r="691" spans="1:17" s="129" customFormat="1" ht="41.25" customHeight="1">
      <c r="A691" s="133"/>
      <c r="B691" s="52"/>
      <c r="C691" s="54"/>
      <c r="D691" s="44" t="s">
        <v>547</v>
      </c>
      <c r="E691" s="132"/>
      <c r="F691" s="21">
        <v>3607.3136</v>
      </c>
      <c r="G691" s="22">
        <v>2890.88798</v>
      </c>
      <c r="H691" s="22">
        <v>265.51141999999999</v>
      </c>
      <c r="I691" s="23">
        <v>450.91419999999999</v>
      </c>
      <c r="J691" s="21">
        <v>0</v>
      </c>
      <c r="K691" s="22">
        <v>0</v>
      </c>
      <c r="L691" s="22">
        <v>0</v>
      </c>
      <c r="M691" s="23">
        <v>0</v>
      </c>
      <c r="N691" s="105">
        <f t="shared" si="430"/>
        <v>0</v>
      </c>
      <c r="O691" s="22">
        <f t="shared" si="431"/>
        <v>0</v>
      </c>
      <c r="P691" s="22">
        <f t="shared" si="432"/>
        <v>0</v>
      </c>
      <c r="Q691" s="22">
        <f t="shared" si="433"/>
        <v>0</v>
      </c>
    </row>
    <row r="692" spans="1:17" s="129" customFormat="1" ht="41.25" customHeight="1">
      <c r="A692" s="134"/>
      <c r="B692" s="52"/>
      <c r="C692" s="55"/>
      <c r="D692" s="44"/>
      <c r="E692" s="33" t="s">
        <v>702</v>
      </c>
      <c r="F692" s="21">
        <v>3607.3136</v>
      </c>
      <c r="G692" s="22">
        <v>2890.88798</v>
      </c>
      <c r="H692" s="22">
        <v>265.51141999999999</v>
      </c>
      <c r="I692" s="23">
        <v>450.91419999999999</v>
      </c>
      <c r="J692" s="21">
        <v>0</v>
      </c>
      <c r="K692" s="22">
        <v>0</v>
      </c>
      <c r="L692" s="22">
        <v>0</v>
      </c>
      <c r="M692" s="23">
        <v>0</v>
      </c>
      <c r="N692" s="105">
        <f t="shared" ref="N692:N694" si="434">J692/F692*100</f>
        <v>0</v>
      </c>
      <c r="O692" s="22">
        <f t="shared" ref="O692:O694" si="435">K692/G692*100</f>
        <v>0</v>
      </c>
      <c r="P692" s="22">
        <f t="shared" ref="P692:P694" si="436">L692/H692*100</f>
        <v>0</v>
      </c>
      <c r="Q692" s="22">
        <f t="shared" ref="Q692:Q694" si="437">M692/I692*100</f>
        <v>0</v>
      </c>
    </row>
    <row r="693" spans="1:17" s="129" customFormat="1" ht="41.25" customHeight="1">
      <c r="A693" s="131" t="s">
        <v>714</v>
      </c>
      <c r="B693" s="52" t="s">
        <v>703</v>
      </c>
      <c r="C693" s="52" t="s">
        <v>715</v>
      </c>
      <c r="D693" s="44" t="s">
        <v>16</v>
      </c>
      <c r="E693" s="132"/>
      <c r="F693" s="21">
        <v>34968.29</v>
      </c>
      <c r="G693" s="22">
        <v>26901.1</v>
      </c>
      <c r="H693" s="22">
        <v>549</v>
      </c>
      <c r="I693" s="23">
        <v>7518.19</v>
      </c>
      <c r="J693" s="21">
        <v>3313.6515100000001</v>
      </c>
      <c r="K693" s="22">
        <v>2549.1924600000002</v>
      </c>
      <c r="L693" s="22">
        <v>52.024070000000002</v>
      </c>
      <c r="M693" s="23">
        <v>712.43498</v>
      </c>
      <c r="N693" s="105">
        <f t="shared" si="434"/>
        <v>9.4761611448543803</v>
      </c>
      <c r="O693" s="22">
        <f t="shared" si="435"/>
        <v>9.4761643947645275</v>
      </c>
      <c r="P693" s="22">
        <f t="shared" si="436"/>
        <v>9.4761511839708561</v>
      </c>
      <c r="Q693" s="22">
        <f t="shared" si="437"/>
        <v>9.4761502436091671</v>
      </c>
    </row>
    <row r="694" spans="1:17" s="129" customFormat="1" ht="52.5" customHeight="1">
      <c r="A694" s="133"/>
      <c r="B694" s="52"/>
      <c r="C694" s="52"/>
      <c r="D694" s="44" t="s">
        <v>547</v>
      </c>
      <c r="E694" s="132"/>
      <c r="F694" s="21">
        <v>34968.29</v>
      </c>
      <c r="G694" s="22">
        <v>26901.1</v>
      </c>
      <c r="H694" s="22">
        <v>549</v>
      </c>
      <c r="I694" s="23">
        <v>7518.19</v>
      </c>
      <c r="J694" s="21">
        <v>3313.6515100000001</v>
      </c>
      <c r="K694" s="22">
        <v>2549.1924600000002</v>
      </c>
      <c r="L694" s="22">
        <v>52.024070000000002</v>
      </c>
      <c r="M694" s="23">
        <v>712.43498</v>
      </c>
      <c r="N694" s="105">
        <f t="shared" si="434"/>
        <v>9.4761611448543803</v>
      </c>
      <c r="O694" s="22">
        <f t="shared" si="435"/>
        <v>9.4761643947645275</v>
      </c>
      <c r="P694" s="22">
        <f t="shared" si="436"/>
        <v>9.4761511839708561</v>
      </c>
      <c r="Q694" s="22">
        <f t="shared" si="437"/>
        <v>9.4761502436091671</v>
      </c>
    </row>
    <row r="695" spans="1:17" s="129" customFormat="1" ht="41.25" customHeight="1">
      <c r="A695" s="134"/>
      <c r="B695" s="52"/>
      <c r="C695" s="52"/>
      <c r="D695" s="44"/>
      <c r="E695" s="33" t="s">
        <v>718</v>
      </c>
      <c r="F695" s="21">
        <v>34968.29</v>
      </c>
      <c r="G695" s="22">
        <v>26901.1</v>
      </c>
      <c r="H695" s="22">
        <v>549</v>
      </c>
      <c r="I695" s="23">
        <v>7518.19</v>
      </c>
      <c r="J695" s="21">
        <v>3313.6515100000001</v>
      </c>
      <c r="K695" s="22">
        <v>2549.1924600000002</v>
      </c>
      <c r="L695" s="22">
        <v>52.024070000000002</v>
      </c>
      <c r="M695" s="23">
        <v>712.43498</v>
      </c>
      <c r="N695" s="105">
        <f t="shared" ref="N695" si="438">J695/F695*100</f>
        <v>9.4761611448543803</v>
      </c>
      <c r="O695" s="22">
        <f t="shared" ref="O695" si="439">K695/G695*100</f>
        <v>9.4761643947645275</v>
      </c>
      <c r="P695" s="22">
        <f t="shared" ref="P695" si="440">L695/H695*100</f>
        <v>9.4761511839708561</v>
      </c>
      <c r="Q695" s="22">
        <f t="shared" ref="Q695" si="441">M695/I695*100</f>
        <v>9.4761502436091671</v>
      </c>
    </row>
    <row r="696" spans="1:17" s="2" customFormat="1" ht="24" customHeight="1">
      <c r="A696" s="63" t="s">
        <v>14</v>
      </c>
      <c r="B696" s="63" t="s">
        <v>123</v>
      </c>
      <c r="C696" s="63"/>
      <c r="D696" s="10" t="s">
        <v>15</v>
      </c>
      <c r="E696" s="101"/>
      <c r="F696" s="16">
        <f>F697+F703</f>
        <v>154852.35536000002</v>
      </c>
      <c r="G696" s="17"/>
      <c r="H696" s="17">
        <v>131610.9</v>
      </c>
      <c r="I696" s="18">
        <f t="shared" ref="H696:M696" si="442">I697+I703</f>
        <v>23241.506359999999</v>
      </c>
      <c r="J696" s="16">
        <f t="shared" si="442"/>
        <v>106145.92697999999</v>
      </c>
      <c r="K696" s="17"/>
      <c r="L696" s="17">
        <f t="shared" si="442"/>
        <v>96103.437880000012</v>
      </c>
      <c r="M696" s="18">
        <f t="shared" si="442"/>
        <v>10042.489099999999</v>
      </c>
      <c r="N696" s="19">
        <f t="shared" si="332"/>
        <v>68.546536946908205</v>
      </c>
      <c r="O696" s="17"/>
      <c r="P696" s="17">
        <f t="shared" ref="P696:Q709" si="443">L696/H696*100</f>
        <v>73.020880398204113</v>
      </c>
      <c r="Q696" s="17">
        <f t="shared" si="443"/>
        <v>43.209286629044463</v>
      </c>
    </row>
    <row r="697" spans="1:17" s="2" customFormat="1" ht="15" customHeight="1">
      <c r="A697" s="64"/>
      <c r="B697" s="64"/>
      <c r="C697" s="64"/>
      <c r="D697" s="77" t="s">
        <v>596</v>
      </c>
      <c r="E697" s="33"/>
      <c r="F697" s="21">
        <f>SUM(F698:F702)</f>
        <v>53185.025800000003</v>
      </c>
      <c r="G697" s="22"/>
      <c r="H697" s="22">
        <f t="shared" ref="H697:M697" si="444">SUM(H698:H702)</f>
        <v>37970.664859999997</v>
      </c>
      <c r="I697" s="23">
        <f t="shared" si="444"/>
        <v>15214.360939999999</v>
      </c>
      <c r="J697" s="21">
        <f t="shared" si="444"/>
        <v>36981.35886</v>
      </c>
      <c r="K697" s="22"/>
      <c r="L697" s="22">
        <f t="shared" si="444"/>
        <v>30791.774369999999</v>
      </c>
      <c r="M697" s="23">
        <f t="shared" si="444"/>
        <v>6189.5844899999993</v>
      </c>
      <c r="N697" s="105">
        <f t="shared" si="332"/>
        <v>69.5334040056064</v>
      </c>
      <c r="O697" s="22"/>
      <c r="P697" s="22">
        <f>L697/H697*100</f>
        <v>81.093587598560688</v>
      </c>
      <c r="Q697" s="22">
        <f t="shared" si="443"/>
        <v>40.682513806590421</v>
      </c>
    </row>
    <row r="698" spans="1:17" s="2" customFormat="1" ht="30.75" customHeight="1">
      <c r="A698" s="64"/>
      <c r="B698" s="64"/>
      <c r="C698" s="64"/>
      <c r="D698" s="78"/>
      <c r="E698" s="33" t="s">
        <v>592</v>
      </c>
      <c r="F698" s="21">
        <v>5500</v>
      </c>
      <c r="G698" s="22"/>
      <c r="H698" s="22"/>
      <c r="I698" s="23">
        <v>5500</v>
      </c>
      <c r="J698" s="21">
        <v>5500</v>
      </c>
      <c r="K698" s="22"/>
      <c r="L698" s="22"/>
      <c r="M698" s="23">
        <v>5500</v>
      </c>
      <c r="N698" s="105">
        <f t="shared" si="332"/>
        <v>100</v>
      </c>
      <c r="O698" s="22"/>
      <c r="P698" s="22"/>
      <c r="Q698" s="22">
        <f t="shared" si="443"/>
        <v>100</v>
      </c>
    </row>
    <row r="699" spans="1:17" s="2" customFormat="1" ht="30.75" customHeight="1">
      <c r="A699" s="64"/>
      <c r="B699" s="64"/>
      <c r="C699" s="64"/>
      <c r="D699" s="78"/>
      <c r="E699" s="102" t="s">
        <v>719</v>
      </c>
      <c r="F699" s="28">
        <v>4000</v>
      </c>
      <c r="G699" s="24"/>
      <c r="H699" s="24">
        <v>4000</v>
      </c>
      <c r="I699" s="29"/>
      <c r="J699" s="28">
        <v>4000</v>
      </c>
      <c r="K699" s="24"/>
      <c r="L699" s="24">
        <v>4000</v>
      </c>
      <c r="M699" s="29"/>
      <c r="N699" s="106">
        <f t="shared" si="332"/>
        <v>100</v>
      </c>
      <c r="O699" s="24"/>
      <c r="P699" s="24">
        <f>L699/H699*100</f>
        <v>100</v>
      </c>
      <c r="Q699" s="24"/>
    </row>
    <row r="700" spans="1:17" s="2" customFormat="1" ht="30.75" customHeight="1">
      <c r="A700" s="64"/>
      <c r="B700" s="64"/>
      <c r="C700" s="64"/>
      <c r="D700" s="78"/>
      <c r="E700" s="102" t="s">
        <v>721</v>
      </c>
      <c r="F700" s="28">
        <v>425</v>
      </c>
      <c r="G700" s="24"/>
      <c r="H700" s="24">
        <v>425</v>
      </c>
      <c r="I700" s="29"/>
      <c r="J700" s="28">
        <v>0</v>
      </c>
      <c r="K700" s="24"/>
      <c r="L700" s="24">
        <v>0</v>
      </c>
      <c r="M700" s="29"/>
      <c r="N700" s="106">
        <f t="shared" si="332"/>
        <v>0</v>
      </c>
      <c r="O700" s="24"/>
      <c r="P700" s="24">
        <f>L700/H700*100</f>
        <v>0</v>
      </c>
      <c r="Q700" s="24"/>
    </row>
    <row r="701" spans="1:17" s="2" customFormat="1" ht="30.75" customHeight="1">
      <c r="A701" s="64"/>
      <c r="B701" s="64"/>
      <c r="C701" s="64"/>
      <c r="D701" s="78"/>
      <c r="E701" s="102" t="s">
        <v>601</v>
      </c>
      <c r="F701" s="28">
        <f>H701+I701</f>
        <v>33593.2258</v>
      </c>
      <c r="G701" s="24"/>
      <c r="H701" s="24">
        <v>33545.664859999997</v>
      </c>
      <c r="I701" s="29">
        <v>47.560940000000002</v>
      </c>
      <c r="J701" s="28">
        <f>L701+M701</f>
        <v>26822.306860000001</v>
      </c>
      <c r="K701" s="24"/>
      <c r="L701" s="24">
        <v>26791.774369999999</v>
      </c>
      <c r="M701" s="29">
        <v>30.532489999999999</v>
      </c>
      <c r="N701" s="106">
        <f t="shared" si="332"/>
        <v>79.84439190117908</v>
      </c>
      <c r="O701" s="24"/>
      <c r="P701" s="24">
        <f t="shared" ref="P701" si="445">L701/H701*100</f>
        <v>79.866577341105653</v>
      </c>
      <c r="Q701" s="24">
        <f t="shared" ref="Q701:Q702" si="446">M701/I701*100</f>
        <v>64.19656550101827</v>
      </c>
    </row>
    <row r="702" spans="1:17" s="2" customFormat="1" ht="30.75" customHeight="1">
      <c r="A702" s="64"/>
      <c r="B702" s="64"/>
      <c r="C702" s="64"/>
      <c r="D702" s="78"/>
      <c r="E702" s="102" t="s">
        <v>602</v>
      </c>
      <c r="F702" s="28">
        <v>9666.7999999999993</v>
      </c>
      <c r="G702" s="24"/>
      <c r="H702" s="24"/>
      <c r="I702" s="29">
        <v>9666.7999999999993</v>
      </c>
      <c r="J702" s="28">
        <v>659.05200000000002</v>
      </c>
      <c r="K702" s="24"/>
      <c r="L702" s="24"/>
      <c r="M702" s="29">
        <v>659.05200000000002</v>
      </c>
      <c r="N702" s="106">
        <f t="shared" si="332"/>
        <v>6.8176852733065756</v>
      </c>
      <c r="O702" s="24"/>
      <c r="P702" s="24"/>
      <c r="Q702" s="24">
        <f t="shared" si="446"/>
        <v>6.8176852733065756</v>
      </c>
    </row>
    <row r="703" spans="1:17" s="2" customFormat="1" ht="24" customHeight="1">
      <c r="A703" s="64"/>
      <c r="B703" s="64"/>
      <c r="C703" s="64"/>
      <c r="D703" s="63" t="s">
        <v>597</v>
      </c>
      <c r="E703" s="102"/>
      <c r="F703" s="28">
        <f>SUM(F704:F708)</f>
        <v>101667.32956000001</v>
      </c>
      <c r="G703" s="24"/>
      <c r="H703" s="24">
        <f t="shared" ref="H703:M703" si="447">SUM(H704:H708)</f>
        <v>93640.184139999998</v>
      </c>
      <c r="I703" s="29">
        <f t="shared" si="447"/>
        <v>8027.1454199999998</v>
      </c>
      <c r="J703" s="28">
        <f t="shared" si="447"/>
        <v>69164.568119999996</v>
      </c>
      <c r="K703" s="24"/>
      <c r="L703" s="24">
        <f t="shared" si="447"/>
        <v>65311.663510000006</v>
      </c>
      <c r="M703" s="29">
        <f t="shared" si="447"/>
        <v>3852.90461</v>
      </c>
      <c r="N703" s="106">
        <f t="shared" si="332"/>
        <v>68.030279165719435</v>
      </c>
      <c r="O703" s="24"/>
      <c r="P703" s="24">
        <f t="shared" ref="P703:P744" si="448">L703/H703*100</f>
        <v>69.747474452157789</v>
      </c>
      <c r="Q703" s="24">
        <f t="shared" si="443"/>
        <v>47.99844039700978</v>
      </c>
    </row>
    <row r="704" spans="1:17" s="2" customFormat="1" ht="45" customHeight="1">
      <c r="A704" s="64"/>
      <c r="B704" s="64"/>
      <c r="C704" s="64"/>
      <c r="D704" s="64"/>
      <c r="E704" s="102" t="s">
        <v>475</v>
      </c>
      <c r="F704" s="28">
        <v>8886.4490000000005</v>
      </c>
      <c r="G704" s="24"/>
      <c r="H704" s="24">
        <v>8886.4490000000005</v>
      </c>
      <c r="I704" s="29"/>
      <c r="J704" s="28">
        <v>8886.4490000000005</v>
      </c>
      <c r="K704" s="24"/>
      <c r="L704" s="24">
        <v>8886.4490000000005</v>
      </c>
      <c r="M704" s="29"/>
      <c r="N704" s="106">
        <f t="shared" si="332"/>
        <v>100</v>
      </c>
      <c r="O704" s="24"/>
      <c r="P704" s="24">
        <f t="shared" si="448"/>
        <v>100</v>
      </c>
      <c r="Q704" s="24"/>
    </row>
    <row r="705" spans="1:17" s="2" customFormat="1" ht="45" customHeight="1">
      <c r="A705" s="64"/>
      <c r="B705" s="64"/>
      <c r="C705" s="64"/>
      <c r="D705" s="64"/>
      <c r="E705" s="102" t="s">
        <v>722</v>
      </c>
      <c r="F705" s="28">
        <v>1600</v>
      </c>
      <c r="G705" s="24"/>
      <c r="H705" s="24">
        <v>1600</v>
      </c>
      <c r="I705" s="29"/>
      <c r="J705" s="28">
        <v>0</v>
      </c>
      <c r="K705" s="24"/>
      <c r="L705" s="24">
        <v>0</v>
      </c>
      <c r="M705" s="29"/>
      <c r="N705" s="106">
        <f t="shared" si="332"/>
        <v>0</v>
      </c>
      <c r="O705" s="24"/>
      <c r="P705" s="24">
        <f>L705/H705*100</f>
        <v>0</v>
      </c>
      <c r="Q705" s="24"/>
    </row>
    <row r="706" spans="1:17" s="2" customFormat="1" ht="45" customHeight="1">
      <c r="A706" s="64"/>
      <c r="B706" s="64"/>
      <c r="C706" s="64"/>
      <c r="D706" s="64"/>
      <c r="E706" s="102" t="s">
        <v>603</v>
      </c>
      <c r="F706" s="28">
        <f>H706+I706</f>
        <v>67858.646800000002</v>
      </c>
      <c r="G706" s="24"/>
      <c r="H706" s="24">
        <v>67753.735140000004</v>
      </c>
      <c r="I706" s="29">
        <v>104.91166</v>
      </c>
      <c r="J706" s="28">
        <f>L706+M706</f>
        <v>49804.167800000003</v>
      </c>
      <c r="K706" s="24"/>
      <c r="L706" s="24">
        <v>49749.383220000003</v>
      </c>
      <c r="M706" s="29">
        <v>54.784579999999998</v>
      </c>
      <c r="N706" s="106">
        <f t="shared" si="332"/>
        <v>73.39398904724402</v>
      </c>
      <c r="O706" s="24"/>
      <c r="P706" s="24">
        <f t="shared" ref="P706" si="449">L706/H706*100</f>
        <v>73.426775833395027</v>
      </c>
      <c r="Q706" s="24">
        <f t="shared" ref="Q706:Q707" si="450">M706/I706*100</f>
        <v>52.219724671213854</v>
      </c>
    </row>
    <row r="707" spans="1:17" s="2" customFormat="1" ht="45" customHeight="1">
      <c r="A707" s="64"/>
      <c r="B707" s="64"/>
      <c r="C707" s="64"/>
      <c r="D707" s="64"/>
      <c r="E707" s="102" t="s">
        <v>604</v>
      </c>
      <c r="F707" s="28">
        <v>7922.2337600000001</v>
      </c>
      <c r="G707" s="24"/>
      <c r="H707" s="24"/>
      <c r="I707" s="29">
        <v>7922.2337600000001</v>
      </c>
      <c r="J707" s="28">
        <v>3798.12003</v>
      </c>
      <c r="K707" s="24"/>
      <c r="L707" s="24"/>
      <c r="M707" s="29">
        <v>3798.12003</v>
      </c>
      <c r="N707" s="106">
        <f t="shared" si="332"/>
        <v>47.94253925170721</v>
      </c>
      <c r="O707" s="24"/>
      <c r="P707" s="24"/>
      <c r="Q707" s="24">
        <f t="shared" si="450"/>
        <v>47.94253925170721</v>
      </c>
    </row>
    <row r="708" spans="1:17" s="2" customFormat="1" ht="45" customHeight="1">
      <c r="A708" s="79"/>
      <c r="B708" s="79"/>
      <c r="C708" s="79"/>
      <c r="D708" s="79"/>
      <c r="E708" s="33" t="s">
        <v>723</v>
      </c>
      <c r="F708" s="21">
        <v>15400</v>
      </c>
      <c r="G708" s="22"/>
      <c r="H708" s="22">
        <v>15400</v>
      </c>
      <c r="I708" s="23"/>
      <c r="J708" s="21">
        <v>6675.8312900000001</v>
      </c>
      <c r="K708" s="22"/>
      <c r="L708" s="22">
        <v>6675.8312900000001</v>
      </c>
      <c r="M708" s="23"/>
      <c r="N708" s="105">
        <f t="shared" si="332"/>
        <v>43.349553831168834</v>
      </c>
      <c r="O708" s="22"/>
      <c r="P708" s="22">
        <f t="shared" ref="P708" si="451">L708/H708*100</f>
        <v>43.349553831168834</v>
      </c>
      <c r="Q708" s="22"/>
    </row>
    <row r="709" spans="1:17" s="2" customFormat="1" ht="26.25" customHeight="1">
      <c r="A709" s="53" t="s">
        <v>17</v>
      </c>
      <c r="B709" s="53" t="s">
        <v>124</v>
      </c>
      <c r="C709" s="53" t="s">
        <v>706</v>
      </c>
      <c r="D709" s="44" t="s">
        <v>31</v>
      </c>
      <c r="E709" s="33"/>
      <c r="F709" s="21">
        <f>F710+F713</f>
        <v>20411.449000000001</v>
      </c>
      <c r="G709" s="22"/>
      <c r="H709" s="22">
        <f t="shared" ref="H709" si="452">H710+H713</f>
        <v>14911.449000000001</v>
      </c>
      <c r="I709" s="23">
        <f t="shared" ref="I709" si="453">I710+I713</f>
        <v>5500</v>
      </c>
      <c r="J709" s="21">
        <f t="shared" ref="J709" si="454">J710+J713</f>
        <v>18386.449000000001</v>
      </c>
      <c r="K709" s="22"/>
      <c r="L709" s="22">
        <f t="shared" ref="L709" si="455">L710+L713</f>
        <v>12886.449000000001</v>
      </c>
      <c r="M709" s="23">
        <f t="shared" ref="M709" si="456">M710+M713</f>
        <v>5500</v>
      </c>
      <c r="N709" s="105">
        <f t="shared" ref="N709:N782" si="457">J709/F709*100</f>
        <v>90.079097275259585</v>
      </c>
      <c r="O709" s="22"/>
      <c r="P709" s="22">
        <f t="shared" ref="P709:P711" si="458">L709/H709*100</f>
        <v>86.419830829317789</v>
      </c>
      <c r="Q709" s="22">
        <f t="shared" si="443"/>
        <v>100</v>
      </c>
    </row>
    <row r="710" spans="1:17" s="2" customFormat="1" ht="26.25" customHeight="1">
      <c r="A710" s="54"/>
      <c r="B710" s="54"/>
      <c r="C710" s="54"/>
      <c r="D710" s="49" t="s">
        <v>597</v>
      </c>
      <c r="E710" s="33"/>
      <c r="F710" s="21">
        <f>F711+F712</f>
        <v>10486.449000000001</v>
      </c>
      <c r="G710" s="22"/>
      <c r="H710" s="22">
        <f t="shared" ref="H710:L710" si="459">H711+H712</f>
        <v>10486.449000000001</v>
      </c>
      <c r="I710" s="23"/>
      <c r="J710" s="21">
        <f t="shared" si="459"/>
        <v>8886.4490000000005</v>
      </c>
      <c r="K710" s="22"/>
      <c r="L710" s="22">
        <f t="shared" si="459"/>
        <v>8886.4490000000005</v>
      </c>
      <c r="M710" s="23"/>
      <c r="N710" s="105">
        <f t="shared" si="457"/>
        <v>84.742213498582785</v>
      </c>
      <c r="O710" s="22"/>
      <c r="P710" s="22">
        <f t="shared" si="458"/>
        <v>84.742213498582785</v>
      </c>
      <c r="Q710" s="22"/>
    </row>
    <row r="711" spans="1:17" s="2" customFormat="1" ht="26.25" customHeight="1">
      <c r="A711" s="54"/>
      <c r="B711" s="54"/>
      <c r="C711" s="54"/>
      <c r="D711" s="49"/>
      <c r="E711" s="33" t="s">
        <v>475</v>
      </c>
      <c r="F711" s="21">
        <v>8886.4490000000005</v>
      </c>
      <c r="G711" s="22"/>
      <c r="H711" s="22">
        <v>8886.4490000000005</v>
      </c>
      <c r="I711" s="23"/>
      <c r="J711" s="21">
        <v>8886.4490000000005</v>
      </c>
      <c r="K711" s="22"/>
      <c r="L711" s="22">
        <v>8886.4490000000005</v>
      </c>
      <c r="M711" s="23"/>
      <c r="N711" s="105">
        <f t="shared" si="457"/>
        <v>100</v>
      </c>
      <c r="O711" s="22"/>
      <c r="P711" s="22">
        <f t="shared" si="458"/>
        <v>100</v>
      </c>
      <c r="Q711" s="22"/>
    </row>
    <row r="712" spans="1:17" s="2" customFormat="1" ht="26.25" customHeight="1">
      <c r="A712" s="54"/>
      <c r="B712" s="54"/>
      <c r="C712" s="54"/>
      <c r="D712" s="49"/>
      <c r="E712" s="102" t="s">
        <v>722</v>
      </c>
      <c r="F712" s="28">
        <v>1600</v>
      </c>
      <c r="G712" s="24"/>
      <c r="H712" s="24">
        <v>1600</v>
      </c>
      <c r="I712" s="29"/>
      <c r="J712" s="28">
        <v>0</v>
      </c>
      <c r="K712" s="24"/>
      <c r="L712" s="24">
        <v>0</v>
      </c>
      <c r="M712" s="29"/>
      <c r="N712" s="106">
        <f t="shared" si="457"/>
        <v>0</v>
      </c>
      <c r="O712" s="24"/>
      <c r="P712" s="24">
        <f>L712/H712*100</f>
        <v>0</v>
      </c>
      <c r="Q712" s="24"/>
    </row>
    <row r="713" spans="1:17" s="25" customFormat="1" ht="25.5" customHeight="1">
      <c r="A713" s="54"/>
      <c r="B713" s="54"/>
      <c r="C713" s="54"/>
      <c r="D713" s="50" t="s">
        <v>596</v>
      </c>
      <c r="E713" s="102"/>
      <c r="F713" s="28">
        <f>SUM(F714:F716)</f>
        <v>9925</v>
      </c>
      <c r="G713" s="24"/>
      <c r="H713" s="24">
        <f>SUM(H714:H716)</f>
        <v>4425</v>
      </c>
      <c r="I713" s="29">
        <f>SUM(I714:I716)</f>
        <v>5500</v>
      </c>
      <c r="J713" s="28">
        <f>SUM(J714:J716)</f>
        <v>9500</v>
      </c>
      <c r="K713" s="24"/>
      <c r="L713" s="24">
        <f>SUM(L714:L716)</f>
        <v>4000</v>
      </c>
      <c r="M713" s="29">
        <f>SUM(M714:M716)</f>
        <v>5500</v>
      </c>
      <c r="N713" s="106">
        <f t="shared" ref="N713:N716" si="460">J713/F713*100</f>
        <v>95.71788413098237</v>
      </c>
      <c r="O713" s="24"/>
      <c r="P713" s="24">
        <f t="shared" ref="P713" si="461">L713/H713*100</f>
        <v>90.395480225988706</v>
      </c>
      <c r="Q713" s="24">
        <f t="shared" ref="Q713:Q714" si="462">M713/I713*100</f>
        <v>100</v>
      </c>
    </row>
    <row r="714" spans="1:17" s="129" customFormat="1" ht="41.25" customHeight="1">
      <c r="A714" s="54"/>
      <c r="B714" s="54"/>
      <c r="C714" s="54"/>
      <c r="D714" s="51"/>
      <c r="E714" s="102" t="s">
        <v>592</v>
      </c>
      <c r="F714" s="28">
        <v>5500</v>
      </c>
      <c r="G714" s="24"/>
      <c r="H714" s="24"/>
      <c r="I714" s="29">
        <v>5500</v>
      </c>
      <c r="J714" s="28">
        <v>5500</v>
      </c>
      <c r="K714" s="24"/>
      <c r="L714" s="24"/>
      <c r="M714" s="29">
        <v>5500</v>
      </c>
      <c r="N714" s="106">
        <f t="shared" si="460"/>
        <v>100</v>
      </c>
      <c r="O714" s="24"/>
      <c r="P714" s="24"/>
      <c r="Q714" s="24">
        <f t="shared" si="462"/>
        <v>100</v>
      </c>
    </row>
    <row r="715" spans="1:17" s="129" customFormat="1" ht="41.25" customHeight="1">
      <c r="A715" s="54"/>
      <c r="B715" s="54"/>
      <c r="C715" s="54"/>
      <c r="D715" s="51"/>
      <c r="E715" s="102" t="s">
        <v>719</v>
      </c>
      <c r="F715" s="28">
        <v>4000</v>
      </c>
      <c r="G715" s="24"/>
      <c r="H715" s="24">
        <v>4000</v>
      </c>
      <c r="I715" s="29"/>
      <c r="J715" s="28">
        <v>4000</v>
      </c>
      <c r="K715" s="24"/>
      <c r="L715" s="24">
        <v>4000</v>
      </c>
      <c r="M715" s="29"/>
      <c r="N715" s="106">
        <f t="shared" si="460"/>
        <v>100</v>
      </c>
      <c r="O715" s="24"/>
      <c r="P715" s="24">
        <f>L715/H715*100</f>
        <v>100</v>
      </c>
      <c r="Q715" s="24"/>
    </row>
    <row r="716" spans="1:17" s="129" customFormat="1" ht="41.25" customHeight="1">
      <c r="A716" s="54"/>
      <c r="B716" s="54"/>
      <c r="C716" s="54"/>
      <c r="D716" s="51"/>
      <c r="E716" s="102" t="s">
        <v>721</v>
      </c>
      <c r="F716" s="28">
        <v>425</v>
      </c>
      <c r="G716" s="24"/>
      <c r="H716" s="24">
        <v>425</v>
      </c>
      <c r="I716" s="29"/>
      <c r="J716" s="28">
        <v>0</v>
      </c>
      <c r="K716" s="24"/>
      <c r="L716" s="24">
        <v>0</v>
      </c>
      <c r="M716" s="29"/>
      <c r="N716" s="106">
        <f t="shared" si="460"/>
        <v>0</v>
      </c>
      <c r="O716" s="24"/>
      <c r="P716" s="24">
        <f>L716/H716*100</f>
        <v>0</v>
      </c>
      <c r="Q716" s="24"/>
    </row>
    <row r="717" spans="1:17" s="2" customFormat="1" ht="24" customHeight="1">
      <c r="A717" s="52" t="s">
        <v>23</v>
      </c>
      <c r="B717" s="52" t="s">
        <v>308</v>
      </c>
      <c r="C717" s="52" t="s">
        <v>474</v>
      </c>
      <c r="D717" s="44" t="s">
        <v>15</v>
      </c>
      <c r="E717" s="102"/>
      <c r="F717" s="28">
        <v>8886.4490000000005</v>
      </c>
      <c r="G717" s="24"/>
      <c r="H717" s="24">
        <v>8886.4490000000005</v>
      </c>
      <c r="I717" s="29"/>
      <c r="J717" s="28">
        <v>8886.4490000000005</v>
      </c>
      <c r="K717" s="24"/>
      <c r="L717" s="24">
        <v>8886.4490000000005</v>
      </c>
      <c r="M717" s="29"/>
      <c r="N717" s="106">
        <f t="shared" si="457"/>
        <v>100</v>
      </c>
      <c r="O717" s="24"/>
      <c r="P717" s="24">
        <f t="shared" si="448"/>
        <v>100</v>
      </c>
      <c r="Q717" s="24"/>
    </row>
    <row r="718" spans="1:17" s="2" customFormat="1" ht="74.25" customHeight="1">
      <c r="A718" s="52"/>
      <c r="B718" s="52"/>
      <c r="C718" s="52"/>
      <c r="D718" s="11" t="s">
        <v>292</v>
      </c>
      <c r="E718" s="102" t="s">
        <v>475</v>
      </c>
      <c r="F718" s="28">
        <v>8886.4490000000005</v>
      </c>
      <c r="G718" s="24"/>
      <c r="H718" s="24">
        <v>8886.4490000000005</v>
      </c>
      <c r="I718" s="29"/>
      <c r="J718" s="28">
        <v>8886.4490000000005</v>
      </c>
      <c r="K718" s="24"/>
      <c r="L718" s="24">
        <v>8886.4490000000005</v>
      </c>
      <c r="M718" s="29"/>
      <c r="N718" s="106">
        <f t="shared" si="457"/>
        <v>100</v>
      </c>
      <c r="O718" s="24"/>
      <c r="P718" s="24">
        <f t="shared" si="448"/>
        <v>100</v>
      </c>
      <c r="Q718" s="24"/>
    </row>
    <row r="719" spans="1:17" s="20" customFormat="1" ht="44.25" customHeight="1">
      <c r="A719" s="49" t="s">
        <v>125</v>
      </c>
      <c r="B719" s="49" t="s">
        <v>593</v>
      </c>
      <c r="C719" s="49" t="s">
        <v>594</v>
      </c>
      <c r="D719" s="46" t="s">
        <v>16</v>
      </c>
      <c r="E719" s="33"/>
      <c r="F719" s="21">
        <f>F720</f>
        <v>9500</v>
      </c>
      <c r="G719" s="22"/>
      <c r="H719" s="22">
        <f t="shared" ref="H719:M719" si="463">H720</f>
        <v>4000</v>
      </c>
      <c r="I719" s="23">
        <f t="shared" si="463"/>
        <v>5500</v>
      </c>
      <c r="J719" s="21">
        <f t="shared" si="463"/>
        <v>9500</v>
      </c>
      <c r="K719" s="22"/>
      <c r="L719" s="22">
        <f t="shared" si="463"/>
        <v>4000</v>
      </c>
      <c r="M719" s="23">
        <f t="shared" si="463"/>
        <v>5500</v>
      </c>
      <c r="N719" s="105">
        <f t="shared" si="457"/>
        <v>100</v>
      </c>
      <c r="O719" s="22"/>
      <c r="P719" s="22">
        <f t="shared" si="448"/>
        <v>100</v>
      </c>
      <c r="Q719" s="22">
        <f t="shared" ref="Q719:Q721" si="464">M719/I719*100</f>
        <v>100</v>
      </c>
    </row>
    <row r="720" spans="1:17" s="20" customFormat="1" ht="75.75" customHeight="1">
      <c r="A720" s="49"/>
      <c r="B720" s="49"/>
      <c r="C720" s="49"/>
      <c r="D720" s="46" t="s">
        <v>595</v>
      </c>
      <c r="E720" s="33"/>
      <c r="F720" s="21">
        <f>F721+F722</f>
        <v>9500</v>
      </c>
      <c r="G720" s="22"/>
      <c r="H720" s="22">
        <f t="shared" ref="H720:M720" si="465">H721+H722</f>
        <v>4000</v>
      </c>
      <c r="I720" s="23">
        <f t="shared" si="465"/>
        <v>5500</v>
      </c>
      <c r="J720" s="21">
        <f t="shared" si="465"/>
        <v>9500</v>
      </c>
      <c r="K720" s="22"/>
      <c r="L720" s="22">
        <f t="shared" si="465"/>
        <v>4000</v>
      </c>
      <c r="M720" s="23">
        <f t="shared" si="465"/>
        <v>5500</v>
      </c>
      <c r="N720" s="105">
        <f t="shared" si="457"/>
        <v>100</v>
      </c>
      <c r="O720" s="22"/>
      <c r="P720" s="22">
        <f t="shared" si="448"/>
        <v>100</v>
      </c>
      <c r="Q720" s="22">
        <f t="shared" si="464"/>
        <v>100</v>
      </c>
    </row>
    <row r="721" spans="1:17" s="20" customFormat="1" ht="12">
      <c r="A721" s="49"/>
      <c r="B721" s="49"/>
      <c r="C721" s="49"/>
      <c r="D721" s="9"/>
      <c r="E721" s="33" t="s">
        <v>592</v>
      </c>
      <c r="F721" s="21">
        <v>5500</v>
      </c>
      <c r="G721" s="22"/>
      <c r="H721" s="22"/>
      <c r="I721" s="23">
        <v>5500</v>
      </c>
      <c r="J721" s="21">
        <v>5500</v>
      </c>
      <c r="K721" s="22"/>
      <c r="L721" s="22"/>
      <c r="M721" s="23">
        <v>5500</v>
      </c>
      <c r="N721" s="105">
        <f t="shared" ref="N721" si="466">J721/F721*100</f>
        <v>100</v>
      </c>
      <c r="O721" s="22"/>
      <c r="P721" s="22"/>
      <c r="Q721" s="22">
        <f t="shared" si="464"/>
        <v>100</v>
      </c>
    </row>
    <row r="722" spans="1:17" s="20" customFormat="1" ht="12">
      <c r="A722" s="49"/>
      <c r="B722" s="49"/>
      <c r="C722" s="49"/>
      <c r="D722" s="9"/>
      <c r="E722" s="33" t="s">
        <v>719</v>
      </c>
      <c r="F722" s="21">
        <v>4000</v>
      </c>
      <c r="G722" s="22"/>
      <c r="H722" s="22">
        <v>4000</v>
      </c>
      <c r="I722" s="23"/>
      <c r="J722" s="21">
        <v>4000</v>
      </c>
      <c r="K722" s="22"/>
      <c r="L722" s="22">
        <v>4000</v>
      </c>
      <c r="M722" s="23"/>
      <c r="N722" s="105">
        <f t="shared" si="457"/>
        <v>100</v>
      </c>
      <c r="O722" s="22"/>
      <c r="P722" s="22">
        <f>L722/H722*100</f>
        <v>100</v>
      </c>
      <c r="Q722" s="22"/>
    </row>
    <row r="723" spans="1:17" s="20" customFormat="1" ht="33" customHeight="1">
      <c r="A723" s="49" t="s">
        <v>35</v>
      </c>
      <c r="B723" s="49" t="s">
        <v>720</v>
      </c>
      <c r="C723" s="49"/>
      <c r="D723" s="46" t="s">
        <v>16</v>
      </c>
      <c r="E723" s="102"/>
      <c r="F723" s="28">
        <f>F724+F725</f>
        <v>2025</v>
      </c>
      <c r="G723" s="24"/>
      <c r="H723" s="24">
        <f t="shared" ref="H723:L723" si="467">H724+H725</f>
        <v>2025</v>
      </c>
      <c r="I723" s="29"/>
      <c r="J723" s="28">
        <f t="shared" si="467"/>
        <v>0</v>
      </c>
      <c r="K723" s="24"/>
      <c r="L723" s="24">
        <f t="shared" si="467"/>
        <v>0</v>
      </c>
      <c r="M723" s="29"/>
      <c r="N723" s="106">
        <f t="shared" ref="N723:N725" si="468">J723/F723*100</f>
        <v>0</v>
      </c>
      <c r="O723" s="24"/>
      <c r="P723" s="24">
        <f t="shared" ref="P723" si="469">L723/H723*100</f>
        <v>0</v>
      </c>
      <c r="Q723" s="24"/>
    </row>
    <row r="724" spans="1:17" s="20" customFormat="1" ht="57" customHeight="1">
      <c r="A724" s="49"/>
      <c r="B724" s="49"/>
      <c r="C724" s="49"/>
      <c r="D724" s="46" t="s">
        <v>595</v>
      </c>
      <c r="E724" s="102" t="s">
        <v>721</v>
      </c>
      <c r="F724" s="28">
        <v>425</v>
      </c>
      <c r="G724" s="24"/>
      <c r="H724" s="24">
        <v>425</v>
      </c>
      <c r="I724" s="29"/>
      <c r="J724" s="28">
        <v>0</v>
      </c>
      <c r="K724" s="24"/>
      <c r="L724" s="24">
        <v>0</v>
      </c>
      <c r="M724" s="29"/>
      <c r="N724" s="106">
        <f t="shared" si="468"/>
        <v>0</v>
      </c>
      <c r="O724" s="24"/>
      <c r="P724" s="24">
        <f>L724/H724*100</f>
        <v>0</v>
      </c>
      <c r="Q724" s="24"/>
    </row>
    <row r="725" spans="1:17" s="20" customFormat="1" ht="57" customHeight="1">
      <c r="A725" s="49"/>
      <c r="B725" s="49"/>
      <c r="C725" s="49"/>
      <c r="D725" s="9" t="s">
        <v>292</v>
      </c>
      <c r="E725" s="102" t="s">
        <v>722</v>
      </c>
      <c r="F725" s="28">
        <v>1600</v>
      </c>
      <c r="G725" s="24"/>
      <c r="H725" s="24">
        <v>1600</v>
      </c>
      <c r="I725" s="29"/>
      <c r="J725" s="28">
        <v>0</v>
      </c>
      <c r="K725" s="24"/>
      <c r="L725" s="24">
        <v>0</v>
      </c>
      <c r="M725" s="29"/>
      <c r="N725" s="106">
        <f t="shared" si="468"/>
        <v>0</v>
      </c>
      <c r="O725" s="24"/>
      <c r="P725" s="24">
        <f>L725/H725*100</f>
        <v>0</v>
      </c>
      <c r="Q725" s="24"/>
    </row>
    <row r="726" spans="1:17" s="20" customFormat="1" ht="23.25" customHeight="1">
      <c r="A726" s="49" t="s">
        <v>19</v>
      </c>
      <c r="B726" s="49" t="s">
        <v>469</v>
      </c>
      <c r="C726" s="49" t="s">
        <v>706</v>
      </c>
      <c r="D726" s="46" t="s">
        <v>16</v>
      </c>
      <c r="E726" s="102"/>
      <c r="F726" s="28">
        <f>F727+F730</f>
        <v>119040.90636000001</v>
      </c>
      <c r="G726" s="24"/>
      <c r="H726" s="24">
        <f t="shared" ref="H726:M726" si="470">H727+H730</f>
        <v>101299.4</v>
      </c>
      <c r="I726" s="29">
        <f t="shared" si="470"/>
        <v>17741.506359999999</v>
      </c>
      <c r="J726" s="28">
        <f t="shared" si="470"/>
        <v>81083.646689999994</v>
      </c>
      <c r="K726" s="24"/>
      <c r="L726" s="24">
        <f t="shared" si="470"/>
        <v>76541.157590000003</v>
      </c>
      <c r="M726" s="29">
        <f t="shared" si="470"/>
        <v>4542.4890999999998</v>
      </c>
      <c r="N726" s="106">
        <f t="shared" si="457"/>
        <v>68.114103940698513</v>
      </c>
      <c r="O726" s="24"/>
      <c r="P726" s="24">
        <f>L726/H726*100</f>
        <v>75.559339532119637</v>
      </c>
      <c r="Q726" s="24">
        <f t="shared" ref="Q726:Q738" si="471">M726/I726*100</f>
        <v>25.603739659003793</v>
      </c>
    </row>
    <row r="727" spans="1:17" s="20" customFormat="1" ht="75.75" customHeight="1">
      <c r="A727" s="49"/>
      <c r="B727" s="49"/>
      <c r="C727" s="49"/>
      <c r="D727" s="46" t="s">
        <v>596</v>
      </c>
      <c r="E727" s="102"/>
      <c r="F727" s="28">
        <f>F728+F729</f>
        <v>43260.025800000003</v>
      </c>
      <c r="G727" s="24"/>
      <c r="H727" s="24">
        <f t="shared" ref="H727:M727" si="472">H728+H729</f>
        <v>33545.664859999997</v>
      </c>
      <c r="I727" s="29">
        <f t="shared" si="472"/>
        <v>9714.3609399999987</v>
      </c>
      <c r="J727" s="28">
        <f t="shared" si="472"/>
        <v>27481.35886</v>
      </c>
      <c r="K727" s="24"/>
      <c r="L727" s="24">
        <f t="shared" si="472"/>
        <v>26791.774369999999</v>
      </c>
      <c r="M727" s="29">
        <f t="shared" si="472"/>
        <v>689.58449000000007</v>
      </c>
      <c r="N727" s="106">
        <f t="shared" si="457"/>
        <v>63.525988142152237</v>
      </c>
      <c r="O727" s="24"/>
      <c r="P727" s="24">
        <f t="shared" si="448"/>
        <v>79.866577341105653</v>
      </c>
      <c r="Q727" s="24">
        <f t="shared" si="471"/>
        <v>7.0986088972724559</v>
      </c>
    </row>
    <row r="728" spans="1:17" s="20" customFormat="1" ht="13.5" customHeight="1">
      <c r="A728" s="49"/>
      <c r="B728" s="49"/>
      <c r="C728" s="49"/>
      <c r="D728" s="46"/>
      <c r="E728" s="33" t="s">
        <v>601</v>
      </c>
      <c r="F728" s="21">
        <f>H728+I728</f>
        <v>33593.2258</v>
      </c>
      <c r="G728" s="22"/>
      <c r="H728" s="22">
        <v>33545.664859999997</v>
      </c>
      <c r="I728" s="23">
        <v>47.560940000000002</v>
      </c>
      <c r="J728" s="21">
        <f>L728+M728</f>
        <v>26822.306860000001</v>
      </c>
      <c r="K728" s="22"/>
      <c r="L728" s="22">
        <v>26791.774369999999</v>
      </c>
      <c r="M728" s="23">
        <v>30.532489999999999</v>
      </c>
      <c r="N728" s="105">
        <f t="shared" ref="N728:N729" si="473">J728/F728*100</f>
        <v>79.84439190117908</v>
      </c>
      <c r="O728" s="22"/>
      <c r="P728" s="22">
        <f t="shared" ref="P728" si="474">L728/H728*100</f>
        <v>79.866577341105653</v>
      </c>
      <c r="Q728" s="22">
        <f t="shared" ref="Q728:Q729" si="475">M728/I728*100</f>
        <v>64.19656550101827</v>
      </c>
    </row>
    <row r="729" spans="1:17" s="20" customFormat="1" ht="12">
      <c r="A729" s="49"/>
      <c r="B729" s="49"/>
      <c r="C729" s="49"/>
      <c r="D729" s="11"/>
      <c r="E729" s="33" t="s">
        <v>602</v>
      </c>
      <c r="F729" s="21">
        <v>9666.7999999999993</v>
      </c>
      <c r="G729" s="22"/>
      <c r="H729" s="22"/>
      <c r="I729" s="23">
        <v>9666.7999999999993</v>
      </c>
      <c r="J729" s="21">
        <v>659.05200000000002</v>
      </c>
      <c r="K729" s="22"/>
      <c r="L729" s="22"/>
      <c r="M729" s="23">
        <v>659.05200000000002</v>
      </c>
      <c r="N729" s="105">
        <f t="shared" si="473"/>
        <v>6.8176852733065756</v>
      </c>
      <c r="O729" s="22"/>
      <c r="P729" s="22"/>
      <c r="Q729" s="22">
        <f t="shared" si="475"/>
        <v>6.8176852733065756</v>
      </c>
    </row>
    <row r="730" spans="1:17" s="20" customFormat="1" ht="60" customHeight="1">
      <c r="A730" s="49"/>
      <c r="B730" s="49"/>
      <c r="C730" s="49"/>
      <c r="D730" s="11" t="s">
        <v>597</v>
      </c>
      <c r="E730" s="33"/>
      <c r="F730" s="21">
        <f>F731+F732</f>
        <v>75780.880560000005</v>
      </c>
      <c r="G730" s="22"/>
      <c r="H730" s="22">
        <f t="shared" ref="H730:J730" si="476">H731+H732</f>
        <v>67753.735140000004</v>
      </c>
      <c r="I730" s="23">
        <f t="shared" si="476"/>
        <v>8027.1454199999998</v>
      </c>
      <c r="J730" s="21">
        <f t="shared" si="476"/>
        <v>53602.287830000001</v>
      </c>
      <c r="K730" s="22"/>
      <c r="L730" s="22">
        <f t="shared" ref="L730:M730" si="477">L731+L732</f>
        <v>49749.383220000003</v>
      </c>
      <c r="M730" s="23">
        <f t="shared" si="477"/>
        <v>3852.90461</v>
      </c>
      <c r="N730" s="105">
        <f t="shared" si="457"/>
        <v>70.733260730007004</v>
      </c>
      <c r="O730" s="22"/>
      <c r="P730" s="22">
        <f t="shared" si="448"/>
        <v>73.426775833395027</v>
      </c>
      <c r="Q730" s="22">
        <f t="shared" si="471"/>
        <v>47.99844039700978</v>
      </c>
    </row>
    <row r="731" spans="1:17" s="20" customFormat="1" ht="12">
      <c r="A731" s="49"/>
      <c r="B731" s="49"/>
      <c r="C731" s="49"/>
      <c r="D731" s="11"/>
      <c r="E731" s="33" t="s">
        <v>603</v>
      </c>
      <c r="F731" s="21">
        <f>H731+I731</f>
        <v>67858.646800000002</v>
      </c>
      <c r="G731" s="22"/>
      <c r="H731" s="22">
        <v>67753.735140000004</v>
      </c>
      <c r="I731" s="23">
        <v>104.91166</v>
      </c>
      <c r="J731" s="21">
        <f>L731+M731</f>
        <v>49804.167800000003</v>
      </c>
      <c r="K731" s="22"/>
      <c r="L731" s="22">
        <v>49749.383220000003</v>
      </c>
      <c r="M731" s="23">
        <v>54.784579999999998</v>
      </c>
      <c r="N731" s="105">
        <f t="shared" ref="N731:N732" si="478">J731/F731*100</f>
        <v>73.39398904724402</v>
      </c>
      <c r="O731" s="22"/>
      <c r="P731" s="22">
        <f t="shared" ref="P731" si="479">L731/H731*100</f>
        <v>73.426775833395027</v>
      </c>
      <c r="Q731" s="22">
        <f t="shared" ref="Q731:Q732" si="480">M731/I731*100</f>
        <v>52.219724671213854</v>
      </c>
    </row>
    <row r="732" spans="1:17" s="20" customFormat="1" ht="12">
      <c r="A732" s="49"/>
      <c r="B732" s="49"/>
      <c r="C732" s="49"/>
      <c r="D732" s="11"/>
      <c r="E732" s="33" t="s">
        <v>604</v>
      </c>
      <c r="F732" s="21">
        <v>7922.2337600000001</v>
      </c>
      <c r="G732" s="22"/>
      <c r="H732" s="22"/>
      <c r="I732" s="23">
        <v>7922.2337600000001</v>
      </c>
      <c r="J732" s="21">
        <v>3798.12003</v>
      </c>
      <c r="K732" s="22"/>
      <c r="L732" s="22"/>
      <c r="M732" s="23">
        <v>3798.12003</v>
      </c>
      <c r="N732" s="105">
        <f t="shared" si="478"/>
        <v>47.94253925170721</v>
      </c>
      <c r="O732" s="22"/>
      <c r="P732" s="22"/>
      <c r="Q732" s="22">
        <f t="shared" si="480"/>
        <v>47.94253925170721</v>
      </c>
    </row>
    <row r="733" spans="1:17" s="2" customFormat="1" ht="24">
      <c r="A733" s="69" t="s">
        <v>20</v>
      </c>
      <c r="B733" s="69" t="s">
        <v>127</v>
      </c>
      <c r="C733" s="70" t="s">
        <v>470</v>
      </c>
      <c r="D733" s="47" t="s">
        <v>16</v>
      </c>
      <c r="E733" s="33"/>
      <c r="F733" s="21">
        <f>F734+F735</f>
        <v>101451.8726</v>
      </c>
      <c r="G733" s="22"/>
      <c r="H733" s="22">
        <f t="shared" ref="H733:I733" si="481">H734+H735</f>
        <v>101299.4</v>
      </c>
      <c r="I733" s="23">
        <f t="shared" si="481"/>
        <v>152.4726</v>
      </c>
      <c r="J733" s="21">
        <f>J734+J735</f>
        <v>76626.474660000007</v>
      </c>
      <c r="K733" s="22"/>
      <c r="L733" s="22">
        <f t="shared" ref="L733:M733" si="482">L734+L735</f>
        <v>76541.157590000003</v>
      </c>
      <c r="M733" s="23">
        <f t="shared" si="482"/>
        <v>85.317070000000001</v>
      </c>
      <c r="N733" s="105">
        <f t="shared" si="457"/>
        <v>75.52987707000689</v>
      </c>
      <c r="O733" s="22"/>
      <c r="P733" s="22">
        <f t="shared" si="448"/>
        <v>75.559339532119637</v>
      </c>
      <c r="Q733" s="22">
        <f t="shared" si="471"/>
        <v>55.955673347211231</v>
      </c>
    </row>
    <row r="734" spans="1:17" s="2" customFormat="1" ht="60.75" customHeight="1">
      <c r="A734" s="69"/>
      <c r="B734" s="69"/>
      <c r="C734" s="70"/>
      <c r="D734" s="11" t="s">
        <v>596</v>
      </c>
      <c r="E734" s="33" t="s">
        <v>601</v>
      </c>
      <c r="F734" s="21">
        <f>H734+I734</f>
        <v>33593.2258</v>
      </c>
      <c r="G734" s="22"/>
      <c r="H734" s="22">
        <v>33545.664859999997</v>
      </c>
      <c r="I734" s="23">
        <v>47.560940000000002</v>
      </c>
      <c r="J734" s="21">
        <f>L734+M734</f>
        <v>26822.306860000001</v>
      </c>
      <c r="K734" s="22"/>
      <c r="L734" s="22">
        <v>26791.774369999999</v>
      </c>
      <c r="M734" s="23">
        <v>30.532489999999999</v>
      </c>
      <c r="N734" s="105">
        <f t="shared" si="457"/>
        <v>79.84439190117908</v>
      </c>
      <c r="O734" s="22"/>
      <c r="P734" s="22">
        <f t="shared" si="448"/>
        <v>79.866577341105653</v>
      </c>
      <c r="Q734" s="22">
        <f t="shared" si="471"/>
        <v>64.19656550101827</v>
      </c>
    </row>
    <row r="735" spans="1:17" s="2" customFormat="1" ht="60.75" customHeight="1">
      <c r="A735" s="69"/>
      <c r="B735" s="69"/>
      <c r="C735" s="70"/>
      <c r="D735" s="11" t="s">
        <v>597</v>
      </c>
      <c r="E735" s="33" t="s">
        <v>598</v>
      </c>
      <c r="F735" s="21">
        <f>H735+I735</f>
        <v>67858.646800000002</v>
      </c>
      <c r="G735" s="22"/>
      <c r="H735" s="22">
        <v>67753.735140000004</v>
      </c>
      <c r="I735" s="23">
        <v>104.91166</v>
      </c>
      <c r="J735" s="21">
        <f>L735+M735</f>
        <v>49804.167800000003</v>
      </c>
      <c r="K735" s="22"/>
      <c r="L735" s="22">
        <v>49749.383220000003</v>
      </c>
      <c r="M735" s="23">
        <v>54.784579999999998</v>
      </c>
      <c r="N735" s="105">
        <f t="shared" si="457"/>
        <v>73.39398904724402</v>
      </c>
      <c r="O735" s="22"/>
      <c r="P735" s="22">
        <f t="shared" si="448"/>
        <v>73.426775833395027</v>
      </c>
      <c r="Q735" s="22">
        <f t="shared" si="471"/>
        <v>52.219724671213854</v>
      </c>
    </row>
    <row r="736" spans="1:17" s="2" customFormat="1" ht="24">
      <c r="A736" s="71" t="s">
        <v>24</v>
      </c>
      <c r="B736" s="71" t="s">
        <v>128</v>
      </c>
      <c r="C736" s="74" t="s">
        <v>471</v>
      </c>
      <c r="D736" s="47" t="s">
        <v>16</v>
      </c>
      <c r="E736" s="33"/>
      <c r="F736" s="21">
        <f>F737+F738</f>
        <v>17589.033759999998</v>
      </c>
      <c r="G736" s="22"/>
      <c r="H736" s="22"/>
      <c r="I736" s="23">
        <f t="shared" ref="I736:M736" si="483">I737+I738</f>
        <v>17589.033759999998</v>
      </c>
      <c r="J736" s="21">
        <f t="shared" si="483"/>
        <v>4457.1720299999997</v>
      </c>
      <c r="K736" s="22"/>
      <c r="L736" s="22"/>
      <c r="M736" s="23">
        <f t="shared" si="483"/>
        <v>4457.1720299999997</v>
      </c>
      <c r="N736" s="105">
        <f t="shared" si="457"/>
        <v>25.340630365587518</v>
      </c>
      <c r="O736" s="22"/>
      <c r="P736" s="22"/>
      <c r="Q736" s="22">
        <f t="shared" si="471"/>
        <v>25.340630365587518</v>
      </c>
    </row>
    <row r="737" spans="1:17" s="2" customFormat="1" ht="57.75" customHeight="1">
      <c r="A737" s="72"/>
      <c r="B737" s="72"/>
      <c r="C737" s="75"/>
      <c r="D737" s="11" t="s">
        <v>596</v>
      </c>
      <c r="E737" s="33" t="s">
        <v>599</v>
      </c>
      <c r="F737" s="21">
        <v>9666.7999999999993</v>
      </c>
      <c r="G737" s="22"/>
      <c r="H737" s="22"/>
      <c r="I737" s="23">
        <v>9666.7999999999993</v>
      </c>
      <c r="J737" s="21">
        <v>659.05200000000002</v>
      </c>
      <c r="K737" s="22"/>
      <c r="L737" s="22"/>
      <c r="M737" s="23">
        <v>659.05200000000002</v>
      </c>
      <c r="N737" s="105">
        <f t="shared" si="457"/>
        <v>6.8176852733065756</v>
      </c>
      <c r="O737" s="22"/>
      <c r="P737" s="22"/>
      <c r="Q737" s="22">
        <f t="shared" si="471"/>
        <v>6.8176852733065756</v>
      </c>
    </row>
    <row r="738" spans="1:17" s="2" customFormat="1" ht="74.25" customHeight="1">
      <c r="A738" s="73"/>
      <c r="B738" s="73"/>
      <c r="C738" s="76"/>
      <c r="D738" s="11" t="s">
        <v>597</v>
      </c>
      <c r="E738" s="33" t="s">
        <v>600</v>
      </c>
      <c r="F738" s="21">
        <v>7922.2337600000001</v>
      </c>
      <c r="G738" s="22"/>
      <c r="H738" s="22"/>
      <c r="I738" s="23">
        <v>7922.2337600000001</v>
      </c>
      <c r="J738" s="21">
        <v>3798.12003</v>
      </c>
      <c r="K738" s="22"/>
      <c r="L738" s="22"/>
      <c r="M738" s="23">
        <v>3798.12003</v>
      </c>
      <c r="N738" s="105">
        <f t="shared" si="457"/>
        <v>47.94253925170721</v>
      </c>
      <c r="O738" s="22"/>
      <c r="P738" s="22"/>
      <c r="Q738" s="22">
        <f t="shared" si="471"/>
        <v>47.94253925170721</v>
      </c>
    </row>
    <row r="739" spans="1:17" s="2" customFormat="1" ht="24">
      <c r="A739" s="69" t="s">
        <v>126</v>
      </c>
      <c r="B739" s="69" t="s">
        <v>472</v>
      </c>
      <c r="C739" s="70"/>
      <c r="D739" s="47" t="s">
        <v>16</v>
      </c>
      <c r="E739" s="33"/>
      <c r="F739" s="21">
        <v>15400</v>
      </c>
      <c r="G739" s="22"/>
      <c r="H739" s="22">
        <v>15400</v>
      </c>
      <c r="I739" s="23"/>
      <c r="J739" s="21">
        <v>6675.8312900000001</v>
      </c>
      <c r="K739" s="22"/>
      <c r="L739" s="22">
        <v>6675.8312900000001</v>
      </c>
      <c r="M739" s="23"/>
      <c r="N739" s="105">
        <f t="shared" si="457"/>
        <v>43.349553831168834</v>
      </c>
      <c r="O739" s="22"/>
      <c r="P739" s="22">
        <f t="shared" si="448"/>
        <v>43.349553831168834</v>
      </c>
      <c r="Q739" s="22"/>
    </row>
    <row r="740" spans="1:17" s="2" customFormat="1" ht="12">
      <c r="A740" s="69"/>
      <c r="B740" s="69"/>
      <c r="C740" s="70"/>
      <c r="D740" s="69" t="s">
        <v>597</v>
      </c>
      <c r="E740" s="33"/>
      <c r="F740" s="21">
        <v>15400</v>
      </c>
      <c r="G740" s="22"/>
      <c r="H740" s="22">
        <v>15400</v>
      </c>
      <c r="I740" s="23"/>
      <c r="J740" s="21">
        <v>6675.8312900000001</v>
      </c>
      <c r="K740" s="22"/>
      <c r="L740" s="22">
        <v>6675.8312900000001</v>
      </c>
      <c r="M740" s="23"/>
      <c r="N740" s="105">
        <f t="shared" si="457"/>
        <v>43.349553831168834</v>
      </c>
      <c r="O740" s="22"/>
      <c r="P740" s="22">
        <f t="shared" si="448"/>
        <v>43.349553831168834</v>
      </c>
      <c r="Q740" s="22"/>
    </row>
    <row r="741" spans="1:17" s="2" customFormat="1" ht="93.75" customHeight="1">
      <c r="A741" s="69"/>
      <c r="B741" s="69"/>
      <c r="C741" s="70"/>
      <c r="D741" s="69"/>
      <c r="E741" s="33" t="s">
        <v>605</v>
      </c>
      <c r="F741" s="21">
        <v>15400</v>
      </c>
      <c r="G741" s="22"/>
      <c r="H741" s="22">
        <v>15400</v>
      </c>
      <c r="I741" s="23"/>
      <c r="J741" s="21">
        <v>6675.8312900000001</v>
      </c>
      <c r="K741" s="22"/>
      <c r="L741" s="22">
        <v>6675.8312900000001</v>
      </c>
      <c r="M741" s="23"/>
      <c r="N741" s="105">
        <f t="shared" si="457"/>
        <v>43.349553831168834</v>
      </c>
      <c r="O741" s="22"/>
      <c r="P741" s="22">
        <f t="shared" si="448"/>
        <v>43.349553831168834</v>
      </c>
      <c r="Q741" s="22"/>
    </row>
    <row r="742" spans="1:17" s="2" customFormat="1" ht="24">
      <c r="A742" s="69" t="s">
        <v>52</v>
      </c>
      <c r="B742" s="69" t="s">
        <v>473</v>
      </c>
      <c r="C742" s="70"/>
      <c r="D742" s="47" t="s">
        <v>16</v>
      </c>
      <c r="E742" s="33"/>
      <c r="F742" s="21">
        <v>15400</v>
      </c>
      <c r="G742" s="22"/>
      <c r="H742" s="22">
        <v>15400</v>
      </c>
      <c r="I742" s="23"/>
      <c r="J742" s="21">
        <v>6675.8312900000001</v>
      </c>
      <c r="K742" s="22"/>
      <c r="L742" s="22">
        <v>6675.8312900000001</v>
      </c>
      <c r="M742" s="23"/>
      <c r="N742" s="105">
        <f t="shared" si="457"/>
        <v>43.349553831168834</v>
      </c>
      <c r="O742" s="22"/>
      <c r="P742" s="22">
        <f t="shared" si="448"/>
        <v>43.349553831168834</v>
      </c>
      <c r="Q742" s="22"/>
    </row>
    <row r="743" spans="1:17" s="2" customFormat="1" ht="15" customHeight="1">
      <c r="A743" s="69"/>
      <c r="B743" s="69"/>
      <c r="C743" s="70"/>
      <c r="D743" s="69" t="s">
        <v>597</v>
      </c>
      <c r="E743" s="33"/>
      <c r="F743" s="21">
        <v>15400</v>
      </c>
      <c r="G743" s="22"/>
      <c r="H743" s="22">
        <v>15400</v>
      </c>
      <c r="I743" s="23"/>
      <c r="J743" s="21">
        <v>6675.8312900000001</v>
      </c>
      <c r="K743" s="22"/>
      <c r="L743" s="22">
        <v>6675.8312900000001</v>
      </c>
      <c r="M743" s="23"/>
      <c r="N743" s="105">
        <f t="shared" si="457"/>
        <v>43.349553831168834</v>
      </c>
      <c r="O743" s="22"/>
      <c r="P743" s="22">
        <f t="shared" si="448"/>
        <v>43.349553831168834</v>
      </c>
      <c r="Q743" s="22"/>
    </row>
    <row r="744" spans="1:17" s="2" customFormat="1" ht="89.25" customHeight="1">
      <c r="A744" s="69"/>
      <c r="B744" s="69"/>
      <c r="C744" s="70"/>
      <c r="D744" s="69"/>
      <c r="E744" s="33" t="s">
        <v>723</v>
      </c>
      <c r="F744" s="21">
        <v>15400</v>
      </c>
      <c r="G744" s="22"/>
      <c r="H744" s="22">
        <v>15400</v>
      </c>
      <c r="I744" s="23"/>
      <c r="J744" s="21">
        <v>6675.8312900000001</v>
      </c>
      <c r="K744" s="22"/>
      <c r="L744" s="22">
        <v>6675.8312900000001</v>
      </c>
      <c r="M744" s="23"/>
      <c r="N744" s="105">
        <f t="shared" si="457"/>
        <v>43.349553831168834</v>
      </c>
      <c r="O744" s="22"/>
      <c r="P744" s="22">
        <f t="shared" si="448"/>
        <v>43.349553831168834</v>
      </c>
      <c r="Q744" s="22"/>
    </row>
    <row r="745" spans="1:17" s="2" customFormat="1" ht="22.5" customHeight="1">
      <c r="A745" s="63" t="s">
        <v>27</v>
      </c>
      <c r="B745" s="63" t="s">
        <v>220</v>
      </c>
      <c r="C745" s="63" t="s">
        <v>476</v>
      </c>
      <c r="D745" s="45" t="s">
        <v>210</v>
      </c>
      <c r="E745" s="101"/>
      <c r="F745" s="16">
        <f>F746+F751</f>
        <v>7523.6111199999996</v>
      </c>
      <c r="G745" s="17">
        <f t="shared" ref="G745:M745" si="484">G746+G751</f>
        <v>0</v>
      </c>
      <c r="H745" s="17">
        <f t="shared" si="484"/>
        <v>0</v>
      </c>
      <c r="I745" s="18">
        <f t="shared" si="484"/>
        <v>7523.6111199999996</v>
      </c>
      <c r="J745" s="16">
        <f t="shared" si="484"/>
        <v>5129.1328900000008</v>
      </c>
      <c r="K745" s="17">
        <f t="shared" si="484"/>
        <v>0</v>
      </c>
      <c r="L745" s="17">
        <f t="shared" si="484"/>
        <v>0</v>
      </c>
      <c r="M745" s="18">
        <f t="shared" si="484"/>
        <v>5129.1328900000008</v>
      </c>
      <c r="N745" s="19">
        <f t="shared" si="457"/>
        <v>68.173817176239183</v>
      </c>
      <c r="O745" s="17"/>
      <c r="P745" s="17"/>
      <c r="Q745" s="17">
        <f t="shared" ref="Q745:Q809" si="485">M745/I745*100</f>
        <v>68.173817176239183</v>
      </c>
    </row>
    <row r="746" spans="1:17" s="2" customFormat="1" ht="66.75" customHeight="1">
      <c r="A746" s="64"/>
      <c r="B746" s="64"/>
      <c r="C746" s="64"/>
      <c r="D746" s="44" t="s">
        <v>171</v>
      </c>
      <c r="E746" s="33"/>
      <c r="F746" s="28">
        <f>F747+F748+F749+F750</f>
        <v>3300.61112</v>
      </c>
      <c r="G746" s="24"/>
      <c r="H746" s="24"/>
      <c r="I746" s="29">
        <f>I747+I748+I749+I750</f>
        <v>3300.61112</v>
      </c>
      <c r="J746" s="28">
        <f>J747+J748+J749+J750</f>
        <v>1777.7280300000002</v>
      </c>
      <c r="K746" s="24"/>
      <c r="L746" s="24"/>
      <c r="M746" s="29">
        <f>M747+M748+M749+M750</f>
        <v>1777.7280300000002</v>
      </c>
      <c r="N746" s="105">
        <f t="shared" si="457"/>
        <v>53.860572038550245</v>
      </c>
      <c r="O746" s="22"/>
      <c r="P746" s="22"/>
      <c r="Q746" s="22">
        <f t="shared" si="485"/>
        <v>53.860572038550245</v>
      </c>
    </row>
    <row r="747" spans="1:17" s="2" customFormat="1" ht="12">
      <c r="A747" s="64"/>
      <c r="B747" s="64"/>
      <c r="C747" s="64"/>
      <c r="D747" s="48"/>
      <c r="E747" s="33" t="s">
        <v>216</v>
      </c>
      <c r="F747" s="28">
        <v>400</v>
      </c>
      <c r="G747" s="24"/>
      <c r="H747" s="24"/>
      <c r="I747" s="29">
        <v>400</v>
      </c>
      <c r="J747" s="28">
        <v>0</v>
      </c>
      <c r="K747" s="24"/>
      <c r="L747" s="24"/>
      <c r="M747" s="29">
        <v>0</v>
      </c>
      <c r="N747" s="105">
        <f t="shared" si="457"/>
        <v>0</v>
      </c>
      <c r="O747" s="22"/>
      <c r="P747" s="22"/>
      <c r="Q747" s="22">
        <f t="shared" si="485"/>
        <v>0</v>
      </c>
    </row>
    <row r="748" spans="1:17" s="2" customFormat="1" ht="11.25" customHeight="1">
      <c r="A748" s="64"/>
      <c r="B748" s="64"/>
      <c r="C748" s="64"/>
      <c r="D748" s="37"/>
      <c r="E748" s="33" t="s">
        <v>218</v>
      </c>
      <c r="F748" s="28">
        <v>750</v>
      </c>
      <c r="G748" s="24"/>
      <c r="H748" s="24"/>
      <c r="I748" s="29">
        <v>750</v>
      </c>
      <c r="J748" s="28">
        <v>152.64099999999999</v>
      </c>
      <c r="K748" s="24"/>
      <c r="L748" s="24"/>
      <c r="M748" s="29">
        <v>152.64099999999999</v>
      </c>
      <c r="N748" s="105">
        <f t="shared" si="457"/>
        <v>20.352133333333335</v>
      </c>
      <c r="O748" s="22"/>
      <c r="P748" s="22"/>
      <c r="Q748" s="22">
        <f t="shared" si="485"/>
        <v>20.352133333333335</v>
      </c>
    </row>
    <row r="749" spans="1:17" s="2" customFormat="1" ht="11.25" customHeight="1">
      <c r="A749" s="64"/>
      <c r="B749" s="64"/>
      <c r="C749" s="64"/>
      <c r="D749" s="37"/>
      <c r="E749" s="33" t="s">
        <v>224</v>
      </c>
      <c r="F749" s="28">
        <v>2022.61112</v>
      </c>
      <c r="G749" s="24"/>
      <c r="H749" s="24"/>
      <c r="I749" s="29">
        <v>2022.61112</v>
      </c>
      <c r="J749" s="28">
        <v>1574.7886100000001</v>
      </c>
      <c r="K749" s="24"/>
      <c r="L749" s="24"/>
      <c r="M749" s="29">
        <v>1574.7886100000001</v>
      </c>
      <c r="N749" s="105">
        <f t="shared" si="457"/>
        <v>77.859188769811567</v>
      </c>
      <c r="O749" s="22"/>
      <c r="P749" s="22"/>
      <c r="Q749" s="22">
        <f t="shared" si="485"/>
        <v>77.859188769811567</v>
      </c>
    </row>
    <row r="750" spans="1:17" s="2" customFormat="1" ht="11.25" customHeight="1">
      <c r="A750" s="64"/>
      <c r="B750" s="64"/>
      <c r="C750" s="64"/>
      <c r="D750" s="37"/>
      <c r="E750" s="33" t="s">
        <v>223</v>
      </c>
      <c r="F750" s="28">
        <v>128</v>
      </c>
      <c r="G750" s="24"/>
      <c r="H750" s="24"/>
      <c r="I750" s="29">
        <v>128</v>
      </c>
      <c r="J750" s="28">
        <v>50.29842</v>
      </c>
      <c r="K750" s="24"/>
      <c r="L750" s="24"/>
      <c r="M750" s="29">
        <v>50.29842</v>
      </c>
      <c r="N750" s="105">
        <f t="shared" si="457"/>
        <v>39.295640624999997</v>
      </c>
      <c r="O750" s="22"/>
      <c r="P750" s="22"/>
      <c r="Q750" s="22">
        <f t="shared" si="485"/>
        <v>39.295640624999997</v>
      </c>
    </row>
    <row r="751" spans="1:17" s="2" customFormat="1" ht="84">
      <c r="A751" s="64"/>
      <c r="B751" s="64"/>
      <c r="C751" s="64"/>
      <c r="D751" s="44" t="s">
        <v>225</v>
      </c>
      <c r="E751" s="33"/>
      <c r="F751" s="28">
        <f>F752+F753</f>
        <v>4223</v>
      </c>
      <c r="G751" s="24"/>
      <c r="H751" s="24"/>
      <c r="I751" s="29">
        <f>I752+I753</f>
        <v>4223</v>
      </c>
      <c r="J751" s="28">
        <f>J752+J753</f>
        <v>3351.4048600000001</v>
      </c>
      <c r="K751" s="24"/>
      <c r="L751" s="24"/>
      <c r="M751" s="29">
        <f>M752+M753</f>
        <v>3351.4048600000001</v>
      </c>
      <c r="N751" s="105">
        <f t="shared" si="457"/>
        <v>79.360759175941268</v>
      </c>
      <c r="O751" s="22"/>
      <c r="P751" s="22"/>
      <c r="Q751" s="22">
        <f t="shared" si="485"/>
        <v>79.360759175941268</v>
      </c>
    </row>
    <row r="752" spans="1:17" s="2" customFormat="1" ht="12">
      <c r="A752" s="64"/>
      <c r="B752" s="64"/>
      <c r="C752" s="64"/>
      <c r="D752" s="44"/>
      <c r="E752" s="33" t="s">
        <v>226</v>
      </c>
      <c r="F752" s="28">
        <v>4031</v>
      </c>
      <c r="G752" s="24"/>
      <c r="H752" s="24"/>
      <c r="I752" s="29">
        <v>4031</v>
      </c>
      <c r="J752" s="28">
        <v>3227.0088599999999</v>
      </c>
      <c r="K752" s="24"/>
      <c r="L752" s="24"/>
      <c r="M752" s="29">
        <v>3227.0088599999999</v>
      </c>
      <c r="N752" s="105">
        <f t="shared" si="457"/>
        <v>80.054796824609269</v>
      </c>
      <c r="O752" s="22"/>
      <c r="P752" s="22"/>
      <c r="Q752" s="22">
        <f t="shared" si="485"/>
        <v>80.054796824609269</v>
      </c>
    </row>
    <row r="753" spans="1:17" s="2" customFormat="1" ht="12">
      <c r="A753" s="64"/>
      <c r="B753" s="64"/>
      <c r="C753" s="64"/>
      <c r="D753" s="44"/>
      <c r="E753" s="33" t="s">
        <v>227</v>
      </c>
      <c r="F753" s="28">
        <v>192</v>
      </c>
      <c r="G753" s="24"/>
      <c r="H753" s="24"/>
      <c r="I753" s="29">
        <v>192</v>
      </c>
      <c r="J753" s="28">
        <v>124.396</v>
      </c>
      <c r="K753" s="24"/>
      <c r="L753" s="24"/>
      <c r="M753" s="29">
        <v>124.396</v>
      </c>
      <c r="N753" s="105">
        <f t="shared" si="457"/>
        <v>64.78958333333334</v>
      </c>
      <c r="O753" s="22"/>
      <c r="P753" s="22"/>
      <c r="Q753" s="22">
        <f t="shared" si="485"/>
        <v>64.78958333333334</v>
      </c>
    </row>
    <row r="754" spans="1:17" s="2" customFormat="1" ht="34.5" customHeight="1">
      <c r="A754" s="52" t="s">
        <v>17</v>
      </c>
      <c r="B754" s="52" t="s">
        <v>477</v>
      </c>
      <c r="C754" s="52" t="s">
        <v>478</v>
      </c>
      <c r="D754" s="44" t="s">
        <v>15</v>
      </c>
      <c r="E754" s="33"/>
      <c r="F754" s="28">
        <f>F755</f>
        <v>1150</v>
      </c>
      <c r="G754" s="24"/>
      <c r="H754" s="24"/>
      <c r="I754" s="29">
        <f>I755</f>
        <v>1150</v>
      </c>
      <c r="J754" s="28">
        <f>J755</f>
        <v>152.64099999999999</v>
      </c>
      <c r="K754" s="24"/>
      <c r="L754" s="24"/>
      <c r="M754" s="29">
        <f>M755</f>
        <v>152.64099999999999</v>
      </c>
      <c r="N754" s="105">
        <f t="shared" si="457"/>
        <v>13.273130434782606</v>
      </c>
      <c r="O754" s="22"/>
      <c r="P754" s="22"/>
      <c r="Q754" s="22">
        <f t="shared" si="485"/>
        <v>13.273130434782606</v>
      </c>
    </row>
    <row r="755" spans="1:17" s="2" customFormat="1" ht="73.5" customHeight="1">
      <c r="A755" s="52"/>
      <c r="B755" s="52"/>
      <c r="C755" s="52"/>
      <c r="D755" s="44" t="s">
        <v>171</v>
      </c>
      <c r="E755" s="33"/>
      <c r="F755" s="28">
        <f>F756+F757</f>
        <v>1150</v>
      </c>
      <c r="G755" s="24"/>
      <c r="H755" s="24"/>
      <c r="I755" s="29">
        <f>I756+I757</f>
        <v>1150</v>
      </c>
      <c r="J755" s="28">
        <f>J756+J757</f>
        <v>152.64099999999999</v>
      </c>
      <c r="K755" s="24"/>
      <c r="L755" s="24"/>
      <c r="M755" s="29">
        <f>M756+M757</f>
        <v>152.64099999999999</v>
      </c>
      <c r="N755" s="105">
        <f t="shared" si="457"/>
        <v>13.273130434782606</v>
      </c>
      <c r="O755" s="22"/>
      <c r="P755" s="22"/>
      <c r="Q755" s="22">
        <f t="shared" si="485"/>
        <v>13.273130434782606</v>
      </c>
    </row>
    <row r="756" spans="1:17" s="2" customFormat="1" ht="20.25" customHeight="1">
      <c r="A756" s="52"/>
      <c r="B756" s="52"/>
      <c r="C756" s="52"/>
      <c r="D756" s="44"/>
      <c r="E756" s="33" t="s">
        <v>216</v>
      </c>
      <c r="F756" s="28">
        <v>400</v>
      </c>
      <c r="G756" s="24"/>
      <c r="H756" s="24"/>
      <c r="I756" s="29">
        <v>400</v>
      </c>
      <c r="J756" s="28">
        <v>0</v>
      </c>
      <c r="K756" s="24"/>
      <c r="L756" s="24"/>
      <c r="M756" s="29">
        <v>0</v>
      </c>
      <c r="N756" s="105">
        <f t="shared" si="457"/>
        <v>0</v>
      </c>
      <c r="O756" s="22"/>
      <c r="P756" s="22"/>
      <c r="Q756" s="22">
        <f t="shared" si="485"/>
        <v>0</v>
      </c>
    </row>
    <row r="757" spans="1:17" s="2" customFormat="1" ht="22.5" customHeight="1">
      <c r="A757" s="52"/>
      <c r="B757" s="52"/>
      <c r="C757" s="52"/>
      <c r="D757" s="48" t="s">
        <v>219</v>
      </c>
      <c r="E757" s="33" t="s">
        <v>218</v>
      </c>
      <c r="F757" s="28">
        <v>750</v>
      </c>
      <c r="G757" s="24"/>
      <c r="H757" s="24"/>
      <c r="I757" s="29">
        <v>750</v>
      </c>
      <c r="J757" s="28">
        <v>152.64099999999999</v>
      </c>
      <c r="K757" s="24"/>
      <c r="L757" s="24"/>
      <c r="M757" s="29">
        <v>152.64099999999999</v>
      </c>
      <c r="N757" s="105">
        <f t="shared" si="457"/>
        <v>20.352133333333335</v>
      </c>
      <c r="O757" s="22"/>
      <c r="P757" s="22"/>
      <c r="Q757" s="22">
        <f t="shared" si="485"/>
        <v>20.352133333333335</v>
      </c>
    </row>
    <row r="758" spans="1:17" s="2" customFormat="1" ht="34.5" customHeight="1">
      <c r="A758" s="52" t="s">
        <v>18</v>
      </c>
      <c r="B758" s="52" t="s">
        <v>213</v>
      </c>
      <c r="C758" s="52" t="s">
        <v>480</v>
      </c>
      <c r="D758" s="44" t="s">
        <v>15</v>
      </c>
      <c r="E758" s="33"/>
      <c r="F758" s="28">
        <f>F759</f>
        <v>1150</v>
      </c>
      <c r="G758" s="24"/>
      <c r="H758" s="24"/>
      <c r="I758" s="29">
        <f>I759</f>
        <v>1150</v>
      </c>
      <c r="J758" s="28">
        <f>J759</f>
        <v>152.64099999999999</v>
      </c>
      <c r="K758" s="24"/>
      <c r="L758" s="24"/>
      <c r="M758" s="29">
        <f>M759</f>
        <v>152.64099999999999</v>
      </c>
      <c r="N758" s="105">
        <f t="shared" si="457"/>
        <v>13.273130434782606</v>
      </c>
      <c r="O758" s="22"/>
      <c r="P758" s="22"/>
      <c r="Q758" s="22">
        <f t="shared" si="485"/>
        <v>13.273130434782606</v>
      </c>
    </row>
    <row r="759" spans="1:17" s="2" customFormat="1" ht="73.5" customHeight="1">
      <c r="A759" s="52"/>
      <c r="B759" s="52"/>
      <c r="C759" s="52"/>
      <c r="D759" s="44" t="s">
        <v>171</v>
      </c>
      <c r="E759" s="33"/>
      <c r="F759" s="28">
        <f>F760+F761</f>
        <v>1150</v>
      </c>
      <c r="G759" s="24"/>
      <c r="H759" s="24"/>
      <c r="I759" s="29">
        <f>I760+I761</f>
        <v>1150</v>
      </c>
      <c r="J759" s="28">
        <f>J760+J761</f>
        <v>152.64099999999999</v>
      </c>
      <c r="K759" s="24"/>
      <c r="L759" s="24"/>
      <c r="M759" s="29">
        <f>M760+M761</f>
        <v>152.64099999999999</v>
      </c>
      <c r="N759" s="105">
        <f t="shared" si="457"/>
        <v>13.273130434782606</v>
      </c>
      <c r="O759" s="22"/>
      <c r="P759" s="22"/>
      <c r="Q759" s="22">
        <f t="shared" si="485"/>
        <v>13.273130434782606</v>
      </c>
    </row>
    <row r="760" spans="1:17" s="2" customFormat="1" ht="21" customHeight="1">
      <c r="A760" s="52"/>
      <c r="B760" s="52"/>
      <c r="C760" s="52"/>
      <c r="D760" s="44"/>
      <c r="E760" s="33" t="s">
        <v>216</v>
      </c>
      <c r="F760" s="28">
        <v>400</v>
      </c>
      <c r="G760" s="24"/>
      <c r="H760" s="24"/>
      <c r="I760" s="29">
        <v>400</v>
      </c>
      <c r="J760" s="28">
        <v>0</v>
      </c>
      <c r="K760" s="24"/>
      <c r="L760" s="24"/>
      <c r="M760" s="29">
        <v>0</v>
      </c>
      <c r="N760" s="105">
        <f t="shared" si="457"/>
        <v>0</v>
      </c>
      <c r="O760" s="22"/>
      <c r="P760" s="22"/>
      <c r="Q760" s="22">
        <f t="shared" si="485"/>
        <v>0</v>
      </c>
    </row>
    <row r="761" spans="1:17" s="2" customFormat="1" ht="22.5" customHeight="1">
      <c r="A761" s="52"/>
      <c r="B761" s="52"/>
      <c r="C761" s="52"/>
      <c r="D761" s="48"/>
      <c r="E761" s="33" t="s">
        <v>218</v>
      </c>
      <c r="F761" s="28">
        <v>750</v>
      </c>
      <c r="G761" s="24"/>
      <c r="H761" s="24"/>
      <c r="I761" s="29">
        <v>750</v>
      </c>
      <c r="J761" s="28">
        <v>152.64099999999999</v>
      </c>
      <c r="K761" s="24"/>
      <c r="L761" s="24"/>
      <c r="M761" s="29">
        <v>152.64099999999999</v>
      </c>
      <c r="N761" s="105">
        <f t="shared" si="457"/>
        <v>20.352133333333335</v>
      </c>
      <c r="O761" s="22"/>
      <c r="P761" s="22"/>
      <c r="Q761" s="22">
        <f t="shared" si="485"/>
        <v>20.352133333333335</v>
      </c>
    </row>
    <row r="762" spans="1:17" s="2" customFormat="1" ht="34.5" customHeight="1">
      <c r="A762" s="52" t="s">
        <v>214</v>
      </c>
      <c r="B762" s="52" t="s">
        <v>479</v>
      </c>
      <c r="C762" s="52"/>
      <c r="D762" s="44" t="s">
        <v>210</v>
      </c>
      <c r="E762" s="33"/>
      <c r="F762" s="28">
        <v>400</v>
      </c>
      <c r="G762" s="24"/>
      <c r="H762" s="24"/>
      <c r="I762" s="29">
        <v>400</v>
      </c>
      <c r="J762" s="28">
        <v>0</v>
      </c>
      <c r="K762" s="24"/>
      <c r="L762" s="24"/>
      <c r="M762" s="29">
        <v>0</v>
      </c>
      <c r="N762" s="105">
        <f t="shared" si="457"/>
        <v>0</v>
      </c>
      <c r="O762" s="22"/>
      <c r="P762" s="22"/>
      <c r="Q762" s="22">
        <f t="shared" si="485"/>
        <v>0</v>
      </c>
    </row>
    <row r="763" spans="1:17" s="2" customFormat="1" ht="73.5" customHeight="1">
      <c r="A763" s="52"/>
      <c r="B763" s="52"/>
      <c r="C763" s="52"/>
      <c r="D763" s="44" t="s">
        <v>215</v>
      </c>
      <c r="E763" s="33"/>
      <c r="F763" s="28">
        <v>400</v>
      </c>
      <c r="G763" s="24"/>
      <c r="H763" s="24"/>
      <c r="I763" s="29">
        <v>400</v>
      </c>
      <c r="J763" s="28">
        <v>0</v>
      </c>
      <c r="K763" s="24"/>
      <c r="L763" s="24"/>
      <c r="M763" s="29">
        <v>0</v>
      </c>
      <c r="N763" s="105">
        <f t="shared" si="457"/>
        <v>0</v>
      </c>
      <c r="O763" s="22"/>
      <c r="P763" s="22"/>
      <c r="Q763" s="22">
        <f t="shared" si="485"/>
        <v>0</v>
      </c>
    </row>
    <row r="764" spans="1:17" s="2" customFormat="1" ht="22.5" customHeight="1">
      <c r="A764" s="52"/>
      <c r="B764" s="52"/>
      <c r="C764" s="52"/>
      <c r="D764" s="48"/>
      <c r="E764" s="33" t="s">
        <v>216</v>
      </c>
      <c r="F764" s="28">
        <v>400</v>
      </c>
      <c r="G764" s="24"/>
      <c r="H764" s="24"/>
      <c r="I764" s="29">
        <v>400</v>
      </c>
      <c r="J764" s="28">
        <v>0</v>
      </c>
      <c r="K764" s="24"/>
      <c r="L764" s="24"/>
      <c r="M764" s="29">
        <v>0</v>
      </c>
      <c r="N764" s="105">
        <f t="shared" si="457"/>
        <v>0</v>
      </c>
      <c r="O764" s="22"/>
      <c r="P764" s="22"/>
      <c r="Q764" s="22">
        <f t="shared" si="485"/>
        <v>0</v>
      </c>
    </row>
    <row r="765" spans="1:17" s="2" customFormat="1" ht="34.5" customHeight="1">
      <c r="A765" s="52" t="s">
        <v>217</v>
      </c>
      <c r="B765" s="52" t="s">
        <v>172</v>
      </c>
      <c r="C765" s="52"/>
      <c r="D765" s="44" t="s">
        <v>210</v>
      </c>
      <c r="E765" s="33"/>
      <c r="F765" s="28">
        <v>750</v>
      </c>
      <c r="G765" s="24"/>
      <c r="H765" s="24"/>
      <c r="I765" s="29">
        <v>750</v>
      </c>
      <c r="J765" s="28">
        <v>152.64099999999999</v>
      </c>
      <c r="K765" s="24"/>
      <c r="L765" s="24"/>
      <c r="M765" s="29">
        <v>152.64099999999999</v>
      </c>
      <c r="N765" s="105">
        <f t="shared" si="457"/>
        <v>20.352133333333335</v>
      </c>
      <c r="O765" s="22"/>
      <c r="P765" s="22"/>
      <c r="Q765" s="22">
        <f t="shared" si="485"/>
        <v>20.352133333333335</v>
      </c>
    </row>
    <row r="766" spans="1:17" s="2" customFormat="1" ht="73.5" customHeight="1">
      <c r="A766" s="52"/>
      <c r="B766" s="52"/>
      <c r="C766" s="52"/>
      <c r="D766" s="44" t="s">
        <v>215</v>
      </c>
      <c r="E766" s="33"/>
      <c r="F766" s="28">
        <v>750</v>
      </c>
      <c r="G766" s="24"/>
      <c r="H766" s="24"/>
      <c r="I766" s="29">
        <v>750</v>
      </c>
      <c r="J766" s="28">
        <v>152.64099999999999</v>
      </c>
      <c r="K766" s="24"/>
      <c r="L766" s="24"/>
      <c r="M766" s="29">
        <v>152.64099999999999</v>
      </c>
      <c r="N766" s="105">
        <f t="shared" si="457"/>
        <v>20.352133333333335</v>
      </c>
      <c r="O766" s="22"/>
      <c r="P766" s="22"/>
      <c r="Q766" s="22">
        <f t="shared" si="485"/>
        <v>20.352133333333335</v>
      </c>
    </row>
    <row r="767" spans="1:17" s="2" customFormat="1" ht="22.5" customHeight="1">
      <c r="A767" s="52"/>
      <c r="B767" s="52"/>
      <c r="C767" s="52"/>
      <c r="D767" s="48"/>
      <c r="E767" s="33" t="s">
        <v>218</v>
      </c>
      <c r="F767" s="28">
        <v>750</v>
      </c>
      <c r="G767" s="24"/>
      <c r="H767" s="24"/>
      <c r="I767" s="29">
        <v>750</v>
      </c>
      <c r="J767" s="28">
        <v>152.64099999999999</v>
      </c>
      <c r="K767" s="24"/>
      <c r="L767" s="24"/>
      <c r="M767" s="29">
        <v>152.64099999999999</v>
      </c>
      <c r="N767" s="105">
        <f t="shared" si="457"/>
        <v>20.352133333333335</v>
      </c>
      <c r="O767" s="22"/>
      <c r="P767" s="22"/>
      <c r="Q767" s="22">
        <f t="shared" si="485"/>
        <v>20.352133333333335</v>
      </c>
    </row>
    <row r="768" spans="1:17" s="2" customFormat="1" ht="34.5" customHeight="1">
      <c r="A768" s="52" t="s">
        <v>19</v>
      </c>
      <c r="B768" s="52" t="s">
        <v>481</v>
      </c>
      <c r="C768" s="52" t="s">
        <v>482</v>
      </c>
      <c r="D768" s="44" t="s">
        <v>15</v>
      </c>
      <c r="E768" s="33"/>
      <c r="F768" s="28">
        <f>F769</f>
        <v>2150.61112</v>
      </c>
      <c r="G768" s="24"/>
      <c r="H768" s="24"/>
      <c r="I768" s="29">
        <f>I769</f>
        <v>2150.61112</v>
      </c>
      <c r="J768" s="28">
        <f>J769</f>
        <v>1625.0870300000001</v>
      </c>
      <c r="K768" s="24"/>
      <c r="L768" s="24"/>
      <c r="M768" s="29">
        <f>M769</f>
        <v>1625.0870300000001</v>
      </c>
      <c r="N768" s="105">
        <f t="shared" si="457"/>
        <v>75.563964813871138</v>
      </c>
      <c r="O768" s="22"/>
      <c r="P768" s="22"/>
      <c r="Q768" s="22">
        <f t="shared" si="485"/>
        <v>75.563964813871138</v>
      </c>
    </row>
    <row r="769" spans="1:17" s="2" customFormat="1" ht="73.5" customHeight="1">
      <c r="A769" s="52"/>
      <c r="B769" s="52"/>
      <c r="C769" s="52"/>
      <c r="D769" s="44" t="s">
        <v>171</v>
      </c>
      <c r="E769" s="33"/>
      <c r="F769" s="28">
        <f>F770+F771</f>
        <v>2150.61112</v>
      </c>
      <c r="G769" s="24"/>
      <c r="H769" s="24"/>
      <c r="I769" s="29">
        <f>I770+I771</f>
        <v>2150.61112</v>
      </c>
      <c r="J769" s="28">
        <f>J770+J771</f>
        <v>1625.0870300000001</v>
      </c>
      <c r="K769" s="24"/>
      <c r="L769" s="24"/>
      <c r="M769" s="29">
        <f>M770+M771</f>
        <v>1625.0870300000001</v>
      </c>
      <c r="N769" s="105">
        <f t="shared" si="457"/>
        <v>75.563964813871138</v>
      </c>
      <c r="O769" s="22"/>
      <c r="P769" s="22"/>
      <c r="Q769" s="22">
        <f t="shared" si="485"/>
        <v>75.563964813871138</v>
      </c>
    </row>
    <row r="770" spans="1:17" s="2" customFormat="1" ht="21" customHeight="1">
      <c r="A770" s="52"/>
      <c r="B770" s="52"/>
      <c r="C770" s="52"/>
      <c r="D770" s="44"/>
      <c r="E770" s="33" t="s">
        <v>224</v>
      </c>
      <c r="F770" s="28">
        <v>2022.61112</v>
      </c>
      <c r="G770" s="24"/>
      <c r="H770" s="24"/>
      <c r="I770" s="29">
        <v>2022.61112</v>
      </c>
      <c r="J770" s="28">
        <v>1574.7886100000001</v>
      </c>
      <c r="K770" s="24"/>
      <c r="L770" s="24"/>
      <c r="M770" s="29">
        <v>1574.7886100000001</v>
      </c>
      <c r="N770" s="105">
        <f t="shared" si="457"/>
        <v>77.859188769811567</v>
      </c>
      <c r="O770" s="22"/>
      <c r="P770" s="22"/>
      <c r="Q770" s="22">
        <f t="shared" si="485"/>
        <v>77.859188769811567</v>
      </c>
    </row>
    <row r="771" spans="1:17" s="2" customFormat="1" ht="20.25" customHeight="1">
      <c r="A771" s="52"/>
      <c r="B771" s="52"/>
      <c r="C771" s="52"/>
      <c r="D771" s="44"/>
      <c r="E771" s="33" t="s">
        <v>223</v>
      </c>
      <c r="F771" s="28">
        <v>128</v>
      </c>
      <c r="G771" s="24"/>
      <c r="H771" s="24"/>
      <c r="I771" s="29">
        <v>128</v>
      </c>
      <c r="J771" s="28">
        <v>50.29842</v>
      </c>
      <c r="K771" s="24"/>
      <c r="L771" s="24"/>
      <c r="M771" s="29">
        <v>50.29842</v>
      </c>
      <c r="N771" s="105">
        <f t="shared" si="457"/>
        <v>39.295640624999997</v>
      </c>
      <c r="O771" s="22"/>
      <c r="P771" s="22"/>
      <c r="Q771" s="22">
        <f t="shared" si="485"/>
        <v>39.295640624999997</v>
      </c>
    </row>
    <row r="772" spans="1:17" s="2" customFormat="1" ht="34.5" customHeight="1">
      <c r="A772" s="52" t="s">
        <v>20</v>
      </c>
      <c r="B772" s="52" t="s">
        <v>297</v>
      </c>
      <c r="C772" s="52"/>
      <c r="D772" s="44" t="s">
        <v>15</v>
      </c>
      <c r="E772" s="33"/>
      <c r="F772" s="28">
        <f>F773</f>
        <v>2150.61112</v>
      </c>
      <c r="G772" s="24"/>
      <c r="H772" s="24"/>
      <c r="I772" s="29">
        <f>I773</f>
        <v>2150.61112</v>
      </c>
      <c r="J772" s="28">
        <f>J773</f>
        <v>1625.0870300000001</v>
      </c>
      <c r="K772" s="24"/>
      <c r="L772" s="24"/>
      <c r="M772" s="29">
        <f>M773</f>
        <v>1625.0870300000001</v>
      </c>
      <c r="N772" s="105">
        <f t="shared" si="457"/>
        <v>75.563964813871138</v>
      </c>
      <c r="O772" s="22"/>
      <c r="P772" s="22"/>
      <c r="Q772" s="22">
        <f t="shared" si="485"/>
        <v>75.563964813871138</v>
      </c>
    </row>
    <row r="773" spans="1:17" s="2" customFormat="1" ht="73.5" customHeight="1">
      <c r="A773" s="52"/>
      <c r="B773" s="52"/>
      <c r="C773" s="52"/>
      <c r="D773" s="44" t="s">
        <v>171</v>
      </c>
      <c r="E773" s="33"/>
      <c r="F773" s="28">
        <f>F774+F775</f>
        <v>2150.61112</v>
      </c>
      <c r="G773" s="24"/>
      <c r="H773" s="24"/>
      <c r="I773" s="29">
        <f>I774+I775</f>
        <v>2150.61112</v>
      </c>
      <c r="J773" s="28">
        <f>J774+J775</f>
        <v>1625.0870300000001</v>
      </c>
      <c r="K773" s="24"/>
      <c r="L773" s="24"/>
      <c r="M773" s="29">
        <f>M774+M775</f>
        <v>1625.0870300000001</v>
      </c>
      <c r="N773" s="105">
        <f t="shared" si="457"/>
        <v>75.563964813871138</v>
      </c>
      <c r="O773" s="22"/>
      <c r="P773" s="22"/>
      <c r="Q773" s="22">
        <f t="shared" si="485"/>
        <v>75.563964813871138</v>
      </c>
    </row>
    <row r="774" spans="1:17" s="2" customFormat="1" ht="20.25" customHeight="1">
      <c r="A774" s="52"/>
      <c r="B774" s="52"/>
      <c r="C774" s="52"/>
      <c r="D774" s="44"/>
      <c r="E774" s="33" t="s">
        <v>224</v>
      </c>
      <c r="F774" s="28">
        <v>2022.61112</v>
      </c>
      <c r="G774" s="24"/>
      <c r="H774" s="24"/>
      <c r="I774" s="29">
        <v>2022.61112</v>
      </c>
      <c r="J774" s="28">
        <v>1574.7886100000001</v>
      </c>
      <c r="K774" s="24"/>
      <c r="L774" s="24"/>
      <c r="M774" s="29">
        <v>1574.7886100000001</v>
      </c>
      <c r="N774" s="105">
        <f t="shared" si="457"/>
        <v>77.859188769811567</v>
      </c>
      <c r="O774" s="22"/>
      <c r="P774" s="22"/>
      <c r="Q774" s="22">
        <f t="shared" si="485"/>
        <v>77.859188769811567</v>
      </c>
    </row>
    <row r="775" spans="1:17" s="2" customFormat="1" ht="20.25" customHeight="1">
      <c r="A775" s="52"/>
      <c r="B775" s="52"/>
      <c r="C775" s="52"/>
      <c r="D775" s="44"/>
      <c r="E775" s="33" t="s">
        <v>223</v>
      </c>
      <c r="F775" s="28">
        <v>128</v>
      </c>
      <c r="G775" s="24"/>
      <c r="H775" s="24"/>
      <c r="I775" s="29">
        <v>128</v>
      </c>
      <c r="J775" s="28">
        <v>50.29842</v>
      </c>
      <c r="K775" s="24"/>
      <c r="L775" s="24"/>
      <c r="M775" s="29">
        <v>50.29842</v>
      </c>
      <c r="N775" s="105">
        <f t="shared" si="457"/>
        <v>39.295640624999997</v>
      </c>
      <c r="O775" s="22"/>
      <c r="P775" s="22"/>
      <c r="Q775" s="22">
        <f t="shared" si="485"/>
        <v>39.295640624999997</v>
      </c>
    </row>
    <row r="776" spans="1:17" s="2" customFormat="1" ht="34.5" customHeight="1">
      <c r="A776" s="52" t="s">
        <v>221</v>
      </c>
      <c r="B776" s="52" t="s">
        <v>483</v>
      </c>
      <c r="C776" s="52"/>
      <c r="D776" s="44" t="s">
        <v>210</v>
      </c>
      <c r="E776" s="33"/>
      <c r="F776" s="28">
        <v>2022.61112</v>
      </c>
      <c r="G776" s="24"/>
      <c r="H776" s="24"/>
      <c r="I776" s="29">
        <v>2022.61112</v>
      </c>
      <c r="J776" s="28">
        <v>1574.7886100000001</v>
      </c>
      <c r="K776" s="24"/>
      <c r="L776" s="24"/>
      <c r="M776" s="29">
        <v>1574.7886100000001</v>
      </c>
      <c r="N776" s="105">
        <f t="shared" si="457"/>
        <v>77.859188769811567</v>
      </c>
      <c r="O776" s="22"/>
      <c r="P776" s="22"/>
      <c r="Q776" s="22">
        <f t="shared" si="485"/>
        <v>77.859188769811567</v>
      </c>
    </row>
    <row r="777" spans="1:17" s="2" customFormat="1" ht="73.5" customHeight="1">
      <c r="A777" s="52"/>
      <c r="B777" s="52"/>
      <c r="C777" s="52"/>
      <c r="D777" s="44" t="s">
        <v>215</v>
      </c>
      <c r="E777" s="33"/>
      <c r="F777" s="28">
        <v>2022.61112</v>
      </c>
      <c r="G777" s="24"/>
      <c r="H777" s="24"/>
      <c r="I777" s="29">
        <v>2022.61112</v>
      </c>
      <c r="J777" s="28">
        <v>1574.7886100000001</v>
      </c>
      <c r="K777" s="24"/>
      <c r="L777" s="24"/>
      <c r="M777" s="29">
        <v>1574.7886100000001</v>
      </c>
      <c r="N777" s="105">
        <f t="shared" si="457"/>
        <v>77.859188769811567</v>
      </c>
      <c r="O777" s="22"/>
      <c r="P777" s="22"/>
      <c r="Q777" s="22">
        <f t="shared" si="485"/>
        <v>77.859188769811567</v>
      </c>
    </row>
    <row r="778" spans="1:17" s="2" customFormat="1" ht="36.75" customHeight="1">
      <c r="A778" s="52"/>
      <c r="B778" s="52"/>
      <c r="C778" s="52"/>
      <c r="D778" s="48"/>
      <c r="E778" s="33" t="s">
        <v>224</v>
      </c>
      <c r="F778" s="28">
        <v>2022.61112</v>
      </c>
      <c r="G778" s="24"/>
      <c r="H778" s="24"/>
      <c r="I778" s="29">
        <v>2022.61112</v>
      </c>
      <c r="J778" s="28">
        <v>1574.7886100000001</v>
      </c>
      <c r="K778" s="24"/>
      <c r="L778" s="24"/>
      <c r="M778" s="29">
        <v>1574.7886100000001</v>
      </c>
      <c r="N778" s="105">
        <f t="shared" si="457"/>
        <v>77.859188769811567</v>
      </c>
      <c r="O778" s="22"/>
      <c r="P778" s="22"/>
      <c r="Q778" s="22">
        <f t="shared" si="485"/>
        <v>77.859188769811567</v>
      </c>
    </row>
    <row r="779" spans="1:17" s="2" customFormat="1" ht="34.5" customHeight="1">
      <c r="A779" s="52" t="s">
        <v>222</v>
      </c>
      <c r="B779" s="52" t="s">
        <v>484</v>
      </c>
      <c r="C779" s="52"/>
      <c r="D779" s="46" t="s">
        <v>210</v>
      </c>
      <c r="E779" s="33"/>
      <c r="F779" s="28">
        <v>128</v>
      </c>
      <c r="G779" s="24"/>
      <c r="H779" s="24"/>
      <c r="I779" s="29">
        <v>128</v>
      </c>
      <c r="J779" s="28">
        <v>50.29842</v>
      </c>
      <c r="K779" s="24"/>
      <c r="L779" s="24"/>
      <c r="M779" s="29">
        <v>50.29842</v>
      </c>
      <c r="N779" s="105">
        <f t="shared" si="457"/>
        <v>39.295640624999997</v>
      </c>
      <c r="O779" s="22"/>
      <c r="P779" s="22"/>
      <c r="Q779" s="22">
        <f t="shared" si="485"/>
        <v>39.295640624999997</v>
      </c>
    </row>
    <row r="780" spans="1:17" s="2" customFormat="1" ht="73.5" customHeight="1">
      <c r="A780" s="52"/>
      <c r="B780" s="52"/>
      <c r="C780" s="52"/>
      <c r="D780" s="44" t="s">
        <v>215</v>
      </c>
      <c r="E780" s="33"/>
      <c r="F780" s="28">
        <v>128</v>
      </c>
      <c r="G780" s="24"/>
      <c r="H780" s="24"/>
      <c r="I780" s="29">
        <v>128</v>
      </c>
      <c r="J780" s="28">
        <v>50.29842</v>
      </c>
      <c r="K780" s="24"/>
      <c r="L780" s="24"/>
      <c r="M780" s="29">
        <v>50.29842</v>
      </c>
      <c r="N780" s="105">
        <f t="shared" si="457"/>
        <v>39.295640624999997</v>
      </c>
      <c r="O780" s="22"/>
      <c r="P780" s="22"/>
      <c r="Q780" s="22">
        <f t="shared" si="485"/>
        <v>39.295640624999997</v>
      </c>
    </row>
    <row r="781" spans="1:17" s="2" customFormat="1" ht="22.5" customHeight="1">
      <c r="A781" s="52"/>
      <c r="B781" s="52"/>
      <c r="C781" s="52"/>
      <c r="D781" s="48"/>
      <c r="E781" s="33" t="s">
        <v>223</v>
      </c>
      <c r="F781" s="28">
        <v>128</v>
      </c>
      <c r="G781" s="24"/>
      <c r="H781" s="24"/>
      <c r="I781" s="29">
        <v>128</v>
      </c>
      <c r="J781" s="28">
        <v>50.29842</v>
      </c>
      <c r="K781" s="24"/>
      <c r="L781" s="24"/>
      <c r="M781" s="29">
        <v>50.29842</v>
      </c>
      <c r="N781" s="105">
        <f t="shared" si="457"/>
        <v>39.295640624999997</v>
      </c>
      <c r="O781" s="22"/>
      <c r="P781" s="22"/>
      <c r="Q781" s="22">
        <f t="shared" si="485"/>
        <v>39.295640624999997</v>
      </c>
    </row>
    <row r="782" spans="1:17" s="2" customFormat="1" ht="34.5" customHeight="1">
      <c r="A782" s="52" t="s">
        <v>126</v>
      </c>
      <c r="B782" s="52" t="s">
        <v>485</v>
      </c>
      <c r="C782" s="52" t="s">
        <v>482</v>
      </c>
      <c r="D782" s="46" t="s">
        <v>15</v>
      </c>
      <c r="E782" s="33"/>
      <c r="F782" s="28">
        <f>F783</f>
        <v>4223</v>
      </c>
      <c r="G782" s="24"/>
      <c r="H782" s="24"/>
      <c r="I782" s="29">
        <f>I783</f>
        <v>4223</v>
      </c>
      <c r="J782" s="28">
        <f>J783</f>
        <v>3351.4048600000001</v>
      </c>
      <c r="K782" s="24"/>
      <c r="L782" s="24"/>
      <c r="M782" s="29">
        <f>M783</f>
        <v>3351.4048600000001</v>
      </c>
      <c r="N782" s="105">
        <f t="shared" si="457"/>
        <v>79.360759175941268</v>
      </c>
      <c r="O782" s="22"/>
      <c r="P782" s="22"/>
      <c r="Q782" s="22">
        <f t="shared" si="485"/>
        <v>79.360759175941268</v>
      </c>
    </row>
    <row r="783" spans="1:17" s="2" customFormat="1" ht="73.5" customHeight="1">
      <c r="A783" s="52"/>
      <c r="B783" s="52"/>
      <c r="C783" s="52"/>
      <c r="D783" s="44" t="s">
        <v>225</v>
      </c>
      <c r="E783" s="33"/>
      <c r="F783" s="28">
        <f>F784+F785</f>
        <v>4223</v>
      </c>
      <c r="G783" s="24"/>
      <c r="H783" s="24"/>
      <c r="I783" s="29">
        <f>I784+I785</f>
        <v>4223</v>
      </c>
      <c r="J783" s="28">
        <f>J784+J785</f>
        <v>3351.4048600000001</v>
      </c>
      <c r="K783" s="24"/>
      <c r="L783" s="24"/>
      <c r="M783" s="29">
        <f>M784+M785</f>
        <v>3351.4048600000001</v>
      </c>
      <c r="N783" s="105">
        <f t="shared" ref="N783:N841" si="486">J783/F783*100</f>
        <v>79.360759175941268</v>
      </c>
      <c r="O783" s="22"/>
      <c r="P783" s="22"/>
      <c r="Q783" s="22">
        <f t="shared" si="485"/>
        <v>79.360759175941268</v>
      </c>
    </row>
    <row r="784" spans="1:17" s="2" customFormat="1" ht="21" customHeight="1">
      <c r="A784" s="52"/>
      <c r="B784" s="52"/>
      <c r="C784" s="52"/>
      <c r="D784" s="44"/>
      <c r="E784" s="33" t="s">
        <v>226</v>
      </c>
      <c r="F784" s="28">
        <v>4031</v>
      </c>
      <c r="G784" s="24"/>
      <c r="H784" s="24"/>
      <c r="I784" s="29">
        <v>4031</v>
      </c>
      <c r="J784" s="28">
        <v>3227.0088599999999</v>
      </c>
      <c r="K784" s="24"/>
      <c r="L784" s="24"/>
      <c r="M784" s="29">
        <v>3227.0088599999999</v>
      </c>
      <c r="N784" s="105">
        <f t="shared" si="486"/>
        <v>80.054796824609269</v>
      </c>
      <c r="O784" s="22"/>
      <c r="P784" s="22"/>
      <c r="Q784" s="22">
        <f t="shared" si="485"/>
        <v>80.054796824609269</v>
      </c>
    </row>
    <row r="785" spans="1:17" s="2" customFormat="1" ht="21" customHeight="1">
      <c r="A785" s="52"/>
      <c r="B785" s="52"/>
      <c r="C785" s="52"/>
      <c r="D785" s="44"/>
      <c r="E785" s="33" t="s">
        <v>227</v>
      </c>
      <c r="F785" s="28">
        <v>192</v>
      </c>
      <c r="G785" s="24"/>
      <c r="H785" s="24"/>
      <c r="I785" s="29">
        <v>192</v>
      </c>
      <c r="J785" s="28">
        <v>124.396</v>
      </c>
      <c r="K785" s="24"/>
      <c r="L785" s="24"/>
      <c r="M785" s="29">
        <v>124.396</v>
      </c>
      <c r="N785" s="105">
        <f t="shared" si="486"/>
        <v>64.78958333333334</v>
      </c>
      <c r="O785" s="22"/>
      <c r="P785" s="22"/>
      <c r="Q785" s="22">
        <f t="shared" si="485"/>
        <v>64.78958333333334</v>
      </c>
    </row>
    <row r="786" spans="1:17" s="2" customFormat="1" ht="34.5" customHeight="1">
      <c r="A786" s="52" t="s">
        <v>52</v>
      </c>
      <c r="B786" s="52" t="s">
        <v>486</v>
      </c>
      <c r="C786" s="52" t="s">
        <v>487</v>
      </c>
      <c r="D786" s="46" t="s">
        <v>15</v>
      </c>
      <c r="E786" s="33"/>
      <c r="F786" s="28">
        <f>F787</f>
        <v>4223</v>
      </c>
      <c r="G786" s="24"/>
      <c r="H786" s="24"/>
      <c r="I786" s="29">
        <f>I787</f>
        <v>4223</v>
      </c>
      <c r="J786" s="28">
        <f>J787</f>
        <v>3351.4048600000001</v>
      </c>
      <c r="K786" s="24"/>
      <c r="L786" s="24"/>
      <c r="M786" s="29">
        <f>M787</f>
        <v>3351.4048600000001</v>
      </c>
      <c r="N786" s="105">
        <f t="shared" si="486"/>
        <v>79.360759175941268</v>
      </c>
      <c r="O786" s="22"/>
      <c r="P786" s="22"/>
      <c r="Q786" s="22">
        <f t="shared" si="485"/>
        <v>79.360759175941268</v>
      </c>
    </row>
    <row r="787" spans="1:17" s="2" customFormat="1" ht="73.5" customHeight="1">
      <c r="A787" s="52"/>
      <c r="B787" s="52"/>
      <c r="C787" s="52"/>
      <c r="D787" s="44" t="s">
        <v>225</v>
      </c>
      <c r="E787" s="33"/>
      <c r="F787" s="28">
        <f>F788+F789</f>
        <v>4223</v>
      </c>
      <c r="G787" s="24"/>
      <c r="H787" s="24"/>
      <c r="I787" s="29">
        <f>I788+I789</f>
        <v>4223</v>
      </c>
      <c r="J787" s="28">
        <f>J788+J789</f>
        <v>3351.4048600000001</v>
      </c>
      <c r="K787" s="24"/>
      <c r="L787" s="24"/>
      <c r="M787" s="29">
        <f>M788+M789</f>
        <v>3351.4048600000001</v>
      </c>
      <c r="N787" s="105">
        <f t="shared" si="486"/>
        <v>79.360759175941268</v>
      </c>
      <c r="O787" s="22"/>
      <c r="P787" s="22"/>
      <c r="Q787" s="22">
        <f t="shared" si="485"/>
        <v>79.360759175941268</v>
      </c>
    </row>
    <row r="788" spans="1:17" s="2" customFormat="1" ht="20.25" customHeight="1">
      <c r="A788" s="52"/>
      <c r="B788" s="52"/>
      <c r="C788" s="52"/>
      <c r="D788" s="44"/>
      <c r="E788" s="33" t="s">
        <v>226</v>
      </c>
      <c r="F788" s="28">
        <v>4031</v>
      </c>
      <c r="G788" s="24"/>
      <c r="H788" s="24"/>
      <c r="I788" s="29">
        <v>4031</v>
      </c>
      <c r="J788" s="28">
        <v>3227.0088599999999</v>
      </c>
      <c r="K788" s="24"/>
      <c r="L788" s="24"/>
      <c r="M788" s="29">
        <v>3227.0088599999999</v>
      </c>
      <c r="N788" s="105">
        <f t="shared" si="486"/>
        <v>80.054796824609269</v>
      </c>
      <c r="O788" s="22"/>
      <c r="P788" s="22"/>
      <c r="Q788" s="22">
        <f t="shared" si="485"/>
        <v>80.054796824609269</v>
      </c>
    </row>
    <row r="789" spans="1:17" s="2" customFormat="1" ht="20.25" customHeight="1">
      <c r="A789" s="52"/>
      <c r="B789" s="52"/>
      <c r="C789" s="52"/>
      <c r="D789" s="44"/>
      <c r="E789" s="33" t="s">
        <v>227</v>
      </c>
      <c r="F789" s="28">
        <v>192</v>
      </c>
      <c r="G789" s="24"/>
      <c r="H789" s="24"/>
      <c r="I789" s="29">
        <v>192</v>
      </c>
      <c r="J789" s="28">
        <v>124.396</v>
      </c>
      <c r="K789" s="24"/>
      <c r="L789" s="24"/>
      <c r="M789" s="29">
        <v>124.396</v>
      </c>
      <c r="N789" s="105">
        <f t="shared" si="486"/>
        <v>64.78958333333334</v>
      </c>
      <c r="O789" s="22"/>
      <c r="P789" s="22"/>
      <c r="Q789" s="22">
        <f t="shared" si="485"/>
        <v>64.78958333333334</v>
      </c>
    </row>
    <row r="790" spans="1:17" s="5" customFormat="1" ht="22.5" customHeight="1">
      <c r="A790" s="63" t="s">
        <v>27</v>
      </c>
      <c r="B790" s="63" t="s">
        <v>30</v>
      </c>
      <c r="C790" s="63" t="s">
        <v>413</v>
      </c>
      <c r="D790" s="45" t="s">
        <v>444</v>
      </c>
      <c r="E790" s="101"/>
      <c r="F790" s="16">
        <f t="shared" ref="F790:M790" si="487">SUM(F791:F804)</f>
        <v>137486.70757</v>
      </c>
      <c r="G790" s="17"/>
      <c r="H790" s="17">
        <f t="shared" si="487"/>
        <v>56764.549570000003</v>
      </c>
      <c r="I790" s="18">
        <f t="shared" si="487"/>
        <v>80722.157999999981</v>
      </c>
      <c r="J790" s="16">
        <f t="shared" si="487"/>
        <v>129855.17686000002</v>
      </c>
      <c r="K790" s="17"/>
      <c r="L790" s="17">
        <f t="shared" si="487"/>
        <v>56243.923980000007</v>
      </c>
      <c r="M790" s="18">
        <f t="shared" si="487"/>
        <v>73611.252880000015</v>
      </c>
      <c r="N790" s="19">
        <f t="shared" si="486"/>
        <v>94.44925924485139</v>
      </c>
      <c r="O790" s="17"/>
      <c r="P790" s="17">
        <f t="shared" ref="P790:P836" si="488">L790/H790*100</f>
        <v>99.08283322259436</v>
      </c>
      <c r="Q790" s="17">
        <f t="shared" si="485"/>
        <v>91.190888231704648</v>
      </c>
    </row>
    <row r="791" spans="1:17" s="2" customFormat="1" ht="12">
      <c r="A791" s="64"/>
      <c r="B791" s="64"/>
      <c r="C791" s="64"/>
      <c r="D791" s="54"/>
      <c r="E791" s="33" t="s">
        <v>418</v>
      </c>
      <c r="F791" s="21">
        <v>15377.3</v>
      </c>
      <c r="G791" s="22"/>
      <c r="H791" s="22">
        <v>0</v>
      </c>
      <c r="I791" s="23">
        <v>15377.3</v>
      </c>
      <c r="J791" s="21">
        <v>12251.58351</v>
      </c>
      <c r="K791" s="22"/>
      <c r="L791" s="22">
        <v>0</v>
      </c>
      <c r="M791" s="23">
        <v>12251.58351</v>
      </c>
      <c r="N791" s="105">
        <f t="shared" ref="N791:N804" si="489">J791/F791*100</f>
        <v>79.67317741085887</v>
      </c>
      <c r="O791" s="22"/>
      <c r="P791" s="22"/>
      <c r="Q791" s="22">
        <f t="shared" ref="Q791" si="490">M791/I791*100</f>
        <v>79.67317741085887</v>
      </c>
    </row>
    <row r="792" spans="1:17" s="2" customFormat="1" ht="12">
      <c r="A792" s="64"/>
      <c r="B792" s="64"/>
      <c r="C792" s="64"/>
      <c r="D792" s="54"/>
      <c r="E792" s="33" t="s">
        <v>565</v>
      </c>
      <c r="F792" s="21">
        <v>11683.33</v>
      </c>
      <c r="G792" s="22"/>
      <c r="H792" s="22">
        <v>11683.33</v>
      </c>
      <c r="I792" s="23">
        <v>0</v>
      </c>
      <c r="J792" s="21">
        <v>11683.33</v>
      </c>
      <c r="K792" s="22"/>
      <c r="L792" s="22">
        <v>11683.33</v>
      </c>
      <c r="M792" s="23">
        <v>0</v>
      </c>
      <c r="N792" s="105">
        <f t="shared" si="489"/>
        <v>100</v>
      </c>
      <c r="O792" s="22"/>
      <c r="P792" s="22">
        <f t="shared" ref="P792" si="491">L792/H792*100</f>
        <v>100</v>
      </c>
      <c r="Q792" s="22"/>
    </row>
    <row r="793" spans="1:17" s="2" customFormat="1" ht="12">
      <c r="A793" s="64"/>
      <c r="B793" s="64"/>
      <c r="C793" s="64"/>
      <c r="D793" s="54"/>
      <c r="E793" s="33" t="s">
        <v>566</v>
      </c>
      <c r="F793" s="21">
        <v>14928.825000000001</v>
      </c>
      <c r="G793" s="22"/>
      <c r="H793" s="22">
        <v>0</v>
      </c>
      <c r="I793" s="23">
        <v>14928.825000000001</v>
      </c>
      <c r="J793" s="21">
        <v>13951.125</v>
      </c>
      <c r="K793" s="22"/>
      <c r="L793" s="22">
        <v>0</v>
      </c>
      <c r="M793" s="23">
        <v>13951.125</v>
      </c>
      <c r="N793" s="105">
        <f t="shared" si="489"/>
        <v>93.450924637404469</v>
      </c>
      <c r="O793" s="22"/>
      <c r="P793" s="22"/>
      <c r="Q793" s="22">
        <f t="shared" ref="Q793" si="492">M793/I793*100</f>
        <v>93.450924637404469</v>
      </c>
    </row>
    <row r="794" spans="1:17" s="2" customFormat="1" ht="12">
      <c r="A794" s="64"/>
      <c r="B794" s="64"/>
      <c r="C794" s="64"/>
      <c r="D794" s="54"/>
      <c r="E794" s="33" t="s">
        <v>573</v>
      </c>
      <c r="F794" s="21">
        <v>513</v>
      </c>
      <c r="G794" s="22"/>
      <c r="H794" s="22">
        <v>513</v>
      </c>
      <c r="I794" s="23">
        <v>0</v>
      </c>
      <c r="J794" s="21">
        <v>513</v>
      </c>
      <c r="K794" s="22"/>
      <c r="L794" s="22">
        <v>513</v>
      </c>
      <c r="M794" s="23">
        <v>0</v>
      </c>
      <c r="N794" s="105">
        <f t="shared" si="489"/>
        <v>100</v>
      </c>
      <c r="O794" s="22"/>
      <c r="P794" s="22">
        <f t="shared" ref="P794" si="493">L794/H794*100</f>
        <v>100</v>
      </c>
      <c r="Q794" s="22"/>
    </row>
    <row r="795" spans="1:17" s="2" customFormat="1" ht="12">
      <c r="A795" s="64"/>
      <c r="B795" s="64"/>
      <c r="C795" s="64"/>
      <c r="D795" s="54"/>
      <c r="E795" s="33" t="s">
        <v>431</v>
      </c>
      <c r="F795" s="21">
        <v>195</v>
      </c>
      <c r="G795" s="22"/>
      <c r="H795" s="22">
        <v>0</v>
      </c>
      <c r="I795" s="23">
        <v>195</v>
      </c>
      <c r="J795" s="21">
        <v>65</v>
      </c>
      <c r="K795" s="22"/>
      <c r="L795" s="22">
        <v>0</v>
      </c>
      <c r="M795" s="23">
        <v>65</v>
      </c>
      <c r="N795" s="105">
        <f t="shared" si="489"/>
        <v>33.333333333333329</v>
      </c>
      <c r="O795" s="22"/>
      <c r="P795" s="22"/>
      <c r="Q795" s="22">
        <f t="shared" ref="Q795:Q796" si="494">M795/I795*100</f>
        <v>33.333333333333329</v>
      </c>
    </row>
    <row r="796" spans="1:17" s="2" customFormat="1" ht="12">
      <c r="A796" s="64"/>
      <c r="B796" s="64"/>
      <c r="C796" s="64"/>
      <c r="D796" s="54"/>
      <c r="E796" s="33" t="s">
        <v>574</v>
      </c>
      <c r="F796" s="21">
        <v>31993.084999999999</v>
      </c>
      <c r="G796" s="22"/>
      <c r="H796" s="22">
        <v>0</v>
      </c>
      <c r="I796" s="23">
        <v>31993.084999999999</v>
      </c>
      <c r="J796" s="21">
        <v>29724.631000000001</v>
      </c>
      <c r="K796" s="22"/>
      <c r="L796" s="22">
        <v>0</v>
      </c>
      <c r="M796" s="23">
        <v>29724.631000000001</v>
      </c>
      <c r="N796" s="105">
        <f t="shared" si="489"/>
        <v>92.909549047864573</v>
      </c>
      <c r="O796" s="22"/>
      <c r="P796" s="22"/>
      <c r="Q796" s="22">
        <f t="shared" si="494"/>
        <v>92.909549047864573</v>
      </c>
    </row>
    <row r="797" spans="1:17" s="2" customFormat="1" ht="12">
      <c r="A797" s="64"/>
      <c r="B797" s="64"/>
      <c r="C797" s="64"/>
      <c r="D797" s="54"/>
      <c r="E797" s="33" t="s">
        <v>571</v>
      </c>
      <c r="F797" s="21">
        <v>44235.219570000001</v>
      </c>
      <c r="G797" s="22"/>
      <c r="H797" s="22">
        <v>44235.219570000001</v>
      </c>
      <c r="I797" s="23">
        <v>0</v>
      </c>
      <c r="J797" s="21">
        <v>43756.161370000002</v>
      </c>
      <c r="K797" s="22"/>
      <c r="L797" s="22">
        <v>43756.161370000002</v>
      </c>
      <c r="M797" s="23">
        <v>0</v>
      </c>
      <c r="N797" s="105">
        <f t="shared" si="489"/>
        <v>98.917020861076736</v>
      </c>
      <c r="O797" s="22"/>
      <c r="P797" s="22">
        <f t="shared" ref="P797:P800" si="495">L797/H797*100</f>
        <v>98.917020861076736</v>
      </c>
      <c r="Q797" s="22"/>
    </row>
    <row r="798" spans="1:17" s="2" customFormat="1" ht="12">
      <c r="A798" s="64"/>
      <c r="B798" s="64"/>
      <c r="C798" s="64"/>
      <c r="D798" s="54"/>
      <c r="E798" s="33" t="s">
        <v>572</v>
      </c>
      <c r="F798" s="21">
        <f>G798+H798+I798</f>
        <v>100</v>
      </c>
      <c r="G798" s="22"/>
      <c r="H798" s="22">
        <v>100</v>
      </c>
      <c r="I798" s="23">
        <v>0</v>
      </c>
      <c r="J798" s="21">
        <f>K798+L798+M798</f>
        <v>100</v>
      </c>
      <c r="K798" s="22"/>
      <c r="L798" s="22">
        <v>100</v>
      </c>
      <c r="M798" s="23">
        <v>0</v>
      </c>
      <c r="N798" s="105">
        <f t="shared" si="489"/>
        <v>100</v>
      </c>
      <c r="O798" s="22"/>
      <c r="P798" s="22">
        <f t="shared" si="495"/>
        <v>100</v>
      </c>
      <c r="Q798" s="22"/>
    </row>
    <row r="799" spans="1:17" s="2" customFormat="1" ht="12">
      <c r="A799" s="64"/>
      <c r="B799" s="64"/>
      <c r="C799" s="64"/>
      <c r="D799" s="54"/>
      <c r="E799" s="33" t="s">
        <v>724</v>
      </c>
      <c r="F799" s="21">
        <v>41.567390000000003</v>
      </c>
      <c r="G799" s="22"/>
      <c r="H799" s="22">
        <v>41.567390000000003</v>
      </c>
      <c r="I799" s="23">
        <v>0</v>
      </c>
      <c r="J799" s="21">
        <v>0</v>
      </c>
      <c r="K799" s="22"/>
      <c r="L799" s="22">
        <v>0</v>
      </c>
      <c r="M799" s="23">
        <v>0</v>
      </c>
      <c r="N799" s="105">
        <f t="shared" si="489"/>
        <v>0</v>
      </c>
      <c r="O799" s="22"/>
      <c r="P799" s="22">
        <f t="shared" si="495"/>
        <v>0</v>
      </c>
      <c r="Q799" s="22"/>
    </row>
    <row r="800" spans="1:17" s="2" customFormat="1" ht="12">
      <c r="A800" s="64"/>
      <c r="B800" s="64"/>
      <c r="C800" s="64"/>
      <c r="D800" s="54"/>
      <c r="E800" s="33" t="s">
        <v>582</v>
      </c>
      <c r="F800" s="21">
        <v>191.43261000000001</v>
      </c>
      <c r="G800" s="22"/>
      <c r="H800" s="22">
        <v>191.43261000000001</v>
      </c>
      <c r="I800" s="23">
        <v>0</v>
      </c>
      <c r="J800" s="21">
        <v>191.43261000000001</v>
      </c>
      <c r="K800" s="22"/>
      <c r="L800" s="22">
        <v>191.43261000000001</v>
      </c>
      <c r="M800" s="23">
        <v>0</v>
      </c>
      <c r="N800" s="105">
        <f t="shared" si="489"/>
        <v>100</v>
      </c>
      <c r="O800" s="22"/>
      <c r="P800" s="22">
        <f t="shared" si="495"/>
        <v>100</v>
      </c>
      <c r="Q800" s="22"/>
    </row>
    <row r="801" spans="1:17" s="2" customFormat="1" ht="12">
      <c r="A801" s="64"/>
      <c r="B801" s="64"/>
      <c r="C801" s="64"/>
      <c r="D801" s="54"/>
      <c r="E801" s="33" t="s">
        <v>584</v>
      </c>
      <c r="F801" s="21">
        <v>11971.5</v>
      </c>
      <c r="G801" s="22"/>
      <c r="H801" s="22"/>
      <c r="I801" s="23">
        <v>11971.5</v>
      </c>
      <c r="J801" s="21">
        <v>11971.5</v>
      </c>
      <c r="K801" s="22"/>
      <c r="L801" s="22"/>
      <c r="M801" s="23">
        <v>11971.5</v>
      </c>
      <c r="N801" s="105">
        <f t="shared" si="489"/>
        <v>100</v>
      </c>
      <c r="O801" s="22"/>
      <c r="P801" s="22"/>
      <c r="Q801" s="22">
        <f t="shared" ref="Q801:Q804" si="496">M801/I801*100</f>
        <v>100</v>
      </c>
    </row>
    <row r="802" spans="1:17" s="5" customFormat="1" ht="20.25" customHeight="1">
      <c r="A802" s="64"/>
      <c r="B802" s="64"/>
      <c r="C802" s="64"/>
      <c r="D802" s="54"/>
      <c r="E802" s="33" t="s">
        <v>59</v>
      </c>
      <c r="F802" s="21">
        <v>5432.0479999999998</v>
      </c>
      <c r="G802" s="22"/>
      <c r="H802" s="22"/>
      <c r="I802" s="23">
        <v>5432.0479999999998</v>
      </c>
      <c r="J802" s="21">
        <v>5166.20406</v>
      </c>
      <c r="K802" s="22"/>
      <c r="L802" s="22"/>
      <c r="M802" s="23">
        <v>5166.20406</v>
      </c>
      <c r="N802" s="105">
        <f t="shared" si="489"/>
        <v>95.106009004338702</v>
      </c>
      <c r="O802" s="22"/>
      <c r="P802" s="22"/>
      <c r="Q802" s="22">
        <f t="shared" si="496"/>
        <v>95.106009004338702</v>
      </c>
    </row>
    <row r="803" spans="1:17" s="5" customFormat="1" ht="20.25" customHeight="1">
      <c r="A803" s="64"/>
      <c r="B803" s="64"/>
      <c r="C803" s="64"/>
      <c r="D803" s="54"/>
      <c r="E803" s="33" t="s">
        <v>60</v>
      </c>
      <c r="F803" s="21">
        <v>820.4</v>
      </c>
      <c r="G803" s="22"/>
      <c r="H803" s="22"/>
      <c r="I803" s="23">
        <v>820.4</v>
      </c>
      <c r="J803" s="21">
        <v>481.20931000000002</v>
      </c>
      <c r="K803" s="22"/>
      <c r="L803" s="22"/>
      <c r="M803" s="23">
        <v>481.20931000000002</v>
      </c>
      <c r="N803" s="105">
        <f t="shared" si="489"/>
        <v>58.655449780594836</v>
      </c>
      <c r="O803" s="22"/>
      <c r="P803" s="22"/>
      <c r="Q803" s="22">
        <f t="shared" si="496"/>
        <v>58.655449780594836</v>
      </c>
    </row>
    <row r="804" spans="1:17" s="5" customFormat="1" ht="20.25" customHeight="1">
      <c r="A804" s="64"/>
      <c r="B804" s="64"/>
      <c r="C804" s="64"/>
      <c r="D804" s="54"/>
      <c r="E804" s="33" t="s">
        <v>443</v>
      </c>
      <c r="F804" s="21">
        <v>4</v>
      </c>
      <c r="G804" s="22"/>
      <c r="H804" s="22"/>
      <c r="I804" s="23">
        <v>4</v>
      </c>
      <c r="J804" s="21">
        <v>0</v>
      </c>
      <c r="K804" s="22"/>
      <c r="L804" s="22"/>
      <c r="M804" s="23">
        <v>0</v>
      </c>
      <c r="N804" s="105">
        <f t="shared" si="489"/>
        <v>0</v>
      </c>
      <c r="O804" s="22"/>
      <c r="P804" s="22"/>
      <c r="Q804" s="22">
        <f t="shared" si="496"/>
        <v>0</v>
      </c>
    </row>
    <row r="805" spans="1:17" s="5" customFormat="1" ht="20.25" customHeight="1">
      <c r="A805" s="52" t="s">
        <v>32</v>
      </c>
      <c r="B805" s="52" t="s">
        <v>33</v>
      </c>
      <c r="C805" s="52" t="s">
        <v>414</v>
      </c>
      <c r="D805" s="44" t="s">
        <v>31</v>
      </c>
      <c r="E805" s="33"/>
      <c r="F805" s="21">
        <v>15377.3</v>
      </c>
      <c r="G805" s="22"/>
      <c r="H805" s="22"/>
      <c r="I805" s="23">
        <v>15377.3</v>
      </c>
      <c r="J805" s="21">
        <v>12251.58351</v>
      </c>
      <c r="K805" s="22"/>
      <c r="L805" s="22"/>
      <c r="M805" s="23">
        <v>12251.58351</v>
      </c>
      <c r="N805" s="105">
        <f t="shared" si="486"/>
        <v>79.67317741085887</v>
      </c>
      <c r="O805" s="22"/>
      <c r="P805" s="22"/>
      <c r="Q805" s="22">
        <f t="shared" si="485"/>
        <v>79.67317741085887</v>
      </c>
    </row>
    <row r="806" spans="1:17" s="5" customFormat="1" ht="20.25" customHeight="1">
      <c r="A806" s="52"/>
      <c r="B806" s="52"/>
      <c r="C806" s="52"/>
      <c r="D806" s="68" t="s">
        <v>415</v>
      </c>
      <c r="E806" s="33"/>
      <c r="F806" s="21">
        <v>15377.3</v>
      </c>
      <c r="G806" s="22"/>
      <c r="H806" s="22"/>
      <c r="I806" s="23">
        <v>15377.3</v>
      </c>
      <c r="J806" s="21">
        <v>12251.58351</v>
      </c>
      <c r="K806" s="22"/>
      <c r="L806" s="22"/>
      <c r="M806" s="23">
        <v>12251.58351</v>
      </c>
      <c r="N806" s="105">
        <f t="shared" si="486"/>
        <v>79.67317741085887</v>
      </c>
      <c r="O806" s="22"/>
      <c r="P806" s="22"/>
      <c r="Q806" s="22">
        <f t="shared" si="485"/>
        <v>79.67317741085887</v>
      </c>
    </row>
    <row r="807" spans="1:17" s="5" customFormat="1" ht="57.75" customHeight="1">
      <c r="A807" s="52"/>
      <c r="B807" s="52"/>
      <c r="C807" s="52"/>
      <c r="D807" s="68"/>
      <c r="E807" s="33" t="s">
        <v>418</v>
      </c>
      <c r="F807" s="21">
        <v>15377.3</v>
      </c>
      <c r="G807" s="22"/>
      <c r="H807" s="22"/>
      <c r="I807" s="23">
        <v>15377.3</v>
      </c>
      <c r="J807" s="21">
        <v>12251.58351</v>
      </c>
      <c r="K807" s="22"/>
      <c r="L807" s="22"/>
      <c r="M807" s="23">
        <v>12251.58351</v>
      </c>
      <c r="N807" s="105">
        <f t="shared" si="486"/>
        <v>79.67317741085887</v>
      </c>
      <c r="O807" s="22"/>
      <c r="P807" s="22"/>
      <c r="Q807" s="22">
        <f t="shared" si="485"/>
        <v>79.67317741085887</v>
      </c>
    </row>
    <row r="808" spans="1:17" s="5" customFormat="1" ht="20.25" customHeight="1">
      <c r="A808" s="52" t="s">
        <v>36</v>
      </c>
      <c r="B808" s="52" t="s">
        <v>37</v>
      </c>
      <c r="C808" s="52" t="s">
        <v>417</v>
      </c>
      <c r="D808" s="44" t="s">
        <v>15</v>
      </c>
      <c r="E808" s="33"/>
      <c r="F808" s="21">
        <v>15377.3</v>
      </c>
      <c r="G808" s="22"/>
      <c r="H808" s="22"/>
      <c r="I808" s="23">
        <v>15377.3</v>
      </c>
      <c r="J808" s="21">
        <v>12251.58351</v>
      </c>
      <c r="K808" s="22"/>
      <c r="L808" s="22"/>
      <c r="M808" s="23">
        <v>12251.58351</v>
      </c>
      <c r="N808" s="105">
        <f t="shared" si="486"/>
        <v>79.67317741085887</v>
      </c>
      <c r="O808" s="22"/>
      <c r="P808" s="22"/>
      <c r="Q808" s="22">
        <f t="shared" si="485"/>
        <v>79.67317741085887</v>
      </c>
    </row>
    <row r="809" spans="1:17" s="5" customFormat="1" ht="20.25" customHeight="1">
      <c r="A809" s="52"/>
      <c r="B809" s="52"/>
      <c r="C809" s="52"/>
      <c r="D809" s="52" t="s">
        <v>416</v>
      </c>
      <c r="E809" s="33"/>
      <c r="F809" s="21">
        <v>15377.3</v>
      </c>
      <c r="G809" s="22"/>
      <c r="H809" s="22"/>
      <c r="I809" s="23">
        <v>15377.3</v>
      </c>
      <c r="J809" s="21">
        <v>12251.58351</v>
      </c>
      <c r="K809" s="22"/>
      <c r="L809" s="22"/>
      <c r="M809" s="23">
        <v>12251.58351</v>
      </c>
      <c r="N809" s="105">
        <f t="shared" si="486"/>
        <v>79.67317741085887</v>
      </c>
      <c r="O809" s="22"/>
      <c r="P809" s="22"/>
      <c r="Q809" s="22">
        <f t="shared" si="485"/>
        <v>79.67317741085887</v>
      </c>
    </row>
    <row r="810" spans="1:17" s="5" customFormat="1" ht="20.25" customHeight="1">
      <c r="A810" s="52"/>
      <c r="B810" s="52"/>
      <c r="C810" s="52"/>
      <c r="D810" s="52"/>
      <c r="E810" s="33" t="str">
        <f>E813</f>
        <v>92713013910527880730</v>
      </c>
      <c r="F810" s="21">
        <v>15377.3</v>
      </c>
      <c r="G810" s="22"/>
      <c r="H810" s="22"/>
      <c r="I810" s="23">
        <v>15377.3</v>
      </c>
      <c r="J810" s="21">
        <v>12251.58351</v>
      </c>
      <c r="K810" s="22"/>
      <c r="L810" s="22"/>
      <c r="M810" s="23">
        <v>12251.58351</v>
      </c>
      <c r="N810" s="105">
        <f t="shared" si="486"/>
        <v>79.67317741085887</v>
      </c>
      <c r="O810" s="22"/>
      <c r="P810" s="22"/>
      <c r="Q810" s="22">
        <f t="shared" ref="Q810:Q888" si="497">M810/I810*100</f>
        <v>79.67317741085887</v>
      </c>
    </row>
    <row r="811" spans="1:17" s="5" customFormat="1" ht="20.25" customHeight="1">
      <c r="A811" s="52" t="s">
        <v>727</v>
      </c>
      <c r="B811" s="52" t="s">
        <v>728</v>
      </c>
      <c r="C811" s="52" t="s">
        <v>729</v>
      </c>
      <c r="D811" s="44" t="s">
        <v>15</v>
      </c>
      <c r="E811" s="33"/>
      <c r="F811" s="21">
        <v>15377.3</v>
      </c>
      <c r="G811" s="22"/>
      <c r="H811" s="22"/>
      <c r="I811" s="23">
        <v>15377.3</v>
      </c>
      <c r="J811" s="21">
        <v>12251.58351</v>
      </c>
      <c r="K811" s="22"/>
      <c r="L811" s="22"/>
      <c r="M811" s="23">
        <v>12251.58351</v>
      </c>
      <c r="N811" s="105">
        <f t="shared" si="486"/>
        <v>79.67317741085887</v>
      </c>
      <c r="O811" s="22"/>
      <c r="P811" s="22"/>
      <c r="Q811" s="22">
        <f t="shared" si="497"/>
        <v>79.67317741085887</v>
      </c>
    </row>
    <row r="812" spans="1:17" s="5" customFormat="1" ht="20.25" customHeight="1">
      <c r="A812" s="52"/>
      <c r="B812" s="52"/>
      <c r="C812" s="52"/>
      <c r="D812" s="52" t="s">
        <v>416</v>
      </c>
      <c r="E812" s="33"/>
      <c r="F812" s="21">
        <v>15377.3</v>
      </c>
      <c r="G812" s="22"/>
      <c r="H812" s="22"/>
      <c r="I812" s="23">
        <v>15377.3</v>
      </c>
      <c r="J812" s="21">
        <v>12251.58351</v>
      </c>
      <c r="K812" s="22"/>
      <c r="L812" s="22"/>
      <c r="M812" s="23">
        <v>12251.58351</v>
      </c>
      <c r="N812" s="105">
        <f t="shared" si="486"/>
        <v>79.67317741085887</v>
      </c>
      <c r="O812" s="22"/>
      <c r="P812" s="22"/>
      <c r="Q812" s="22">
        <f t="shared" si="497"/>
        <v>79.67317741085887</v>
      </c>
    </row>
    <row r="813" spans="1:17" s="5" customFormat="1" ht="20.25" customHeight="1">
      <c r="A813" s="52"/>
      <c r="B813" s="52"/>
      <c r="C813" s="52"/>
      <c r="D813" s="52"/>
      <c r="E813" s="33" t="s">
        <v>418</v>
      </c>
      <c r="F813" s="21">
        <v>15377.3</v>
      </c>
      <c r="G813" s="22"/>
      <c r="H813" s="22"/>
      <c r="I813" s="23">
        <v>15377.3</v>
      </c>
      <c r="J813" s="21">
        <v>12251.58351</v>
      </c>
      <c r="K813" s="22"/>
      <c r="L813" s="22"/>
      <c r="M813" s="23">
        <v>12251.58351</v>
      </c>
      <c r="N813" s="105">
        <f t="shared" si="486"/>
        <v>79.67317741085887</v>
      </c>
      <c r="O813" s="22"/>
      <c r="P813" s="22"/>
      <c r="Q813" s="22">
        <f t="shared" si="497"/>
        <v>79.67317741085887</v>
      </c>
    </row>
    <row r="814" spans="1:17" s="5" customFormat="1" ht="20.25" customHeight="1">
      <c r="A814" s="52" t="s">
        <v>38</v>
      </c>
      <c r="B814" s="52" t="s">
        <v>39</v>
      </c>
      <c r="C814" s="52" t="s">
        <v>419</v>
      </c>
      <c r="D814" s="44" t="s">
        <v>31</v>
      </c>
      <c r="E814" s="33"/>
      <c r="F814" s="21">
        <f>SUM(F815:F823)</f>
        <v>103881.45957000001</v>
      </c>
      <c r="G814" s="22"/>
      <c r="H814" s="22">
        <f t="shared" ref="G814:M814" si="498">SUM(H815:H823)</f>
        <v>56764.549570000003</v>
      </c>
      <c r="I814" s="23">
        <f t="shared" si="498"/>
        <v>47116.91</v>
      </c>
      <c r="J814" s="21">
        <f t="shared" si="498"/>
        <v>99984.679980000001</v>
      </c>
      <c r="K814" s="22"/>
      <c r="L814" s="22">
        <f t="shared" si="498"/>
        <v>56243.923980000007</v>
      </c>
      <c r="M814" s="23">
        <f t="shared" si="498"/>
        <v>43740.756000000001</v>
      </c>
      <c r="N814" s="105">
        <f t="shared" si="486"/>
        <v>96.248820909784982</v>
      </c>
      <c r="O814" s="22"/>
      <c r="P814" s="22">
        <f t="shared" si="488"/>
        <v>99.08283322259436</v>
      </c>
      <c r="Q814" s="22">
        <f t="shared" si="497"/>
        <v>92.83451737391097</v>
      </c>
    </row>
    <row r="815" spans="1:17" s="5" customFormat="1" ht="20.25" customHeight="1">
      <c r="A815" s="52"/>
      <c r="B815" s="52"/>
      <c r="C815" s="52"/>
      <c r="D815" s="44" t="s">
        <v>416</v>
      </c>
      <c r="E815" s="33" t="s">
        <v>565</v>
      </c>
      <c r="F815" s="21">
        <v>11683.33</v>
      </c>
      <c r="G815" s="22"/>
      <c r="H815" s="22">
        <v>11683.33</v>
      </c>
      <c r="I815" s="23"/>
      <c r="J815" s="21">
        <v>11683.33</v>
      </c>
      <c r="K815" s="22"/>
      <c r="L815" s="22">
        <v>11683.33</v>
      </c>
      <c r="M815" s="23"/>
      <c r="N815" s="105">
        <f t="shared" si="486"/>
        <v>100</v>
      </c>
      <c r="O815" s="22"/>
      <c r="P815" s="22">
        <f t="shared" si="488"/>
        <v>100</v>
      </c>
      <c r="Q815" s="22"/>
    </row>
    <row r="816" spans="1:17" s="5" customFormat="1" ht="20.25" customHeight="1">
      <c r="A816" s="52"/>
      <c r="B816" s="52"/>
      <c r="C816" s="52"/>
      <c r="D816" s="44"/>
      <c r="E816" s="33" t="s">
        <v>566</v>
      </c>
      <c r="F816" s="21">
        <v>14928.825000000001</v>
      </c>
      <c r="G816" s="22"/>
      <c r="H816" s="22"/>
      <c r="I816" s="23">
        <v>14928.825000000001</v>
      </c>
      <c r="J816" s="21">
        <v>13951.125</v>
      </c>
      <c r="K816" s="22"/>
      <c r="L816" s="22"/>
      <c r="M816" s="23">
        <v>13951.125</v>
      </c>
      <c r="N816" s="105">
        <f t="shared" si="486"/>
        <v>93.450924637404469</v>
      </c>
      <c r="O816" s="22"/>
      <c r="P816" s="22"/>
      <c r="Q816" s="22">
        <f t="shared" si="497"/>
        <v>93.450924637404469</v>
      </c>
    </row>
    <row r="817" spans="1:17" s="5" customFormat="1" ht="20.25" customHeight="1">
      <c r="A817" s="52"/>
      <c r="B817" s="52"/>
      <c r="C817" s="52"/>
      <c r="D817" s="44"/>
      <c r="E817" s="33" t="s">
        <v>573</v>
      </c>
      <c r="F817" s="21">
        <v>513</v>
      </c>
      <c r="G817" s="22"/>
      <c r="H817" s="22">
        <v>513</v>
      </c>
      <c r="I817" s="23"/>
      <c r="J817" s="21">
        <v>513</v>
      </c>
      <c r="K817" s="22"/>
      <c r="L817" s="22">
        <v>513</v>
      </c>
      <c r="M817" s="23"/>
      <c r="N817" s="105">
        <f t="shared" si="486"/>
        <v>100</v>
      </c>
      <c r="O817" s="22"/>
      <c r="P817" s="22">
        <f t="shared" si="488"/>
        <v>100</v>
      </c>
      <c r="Q817" s="22"/>
    </row>
    <row r="818" spans="1:17" s="5" customFormat="1" ht="20.25" customHeight="1">
      <c r="A818" s="52"/>
      <c r="B818" s="52"/>
      <c r="C818" s="52"/>
      <c r="D818" s="44"/>
      <c r="E818" s="33" t="s">
        <v>431</v>
      </c>
      <c r="F818" s="21">
        <v>195</v>
      </c>
      <c r="G818" s="22"/>
      <c r="H818" s="22"/>
      <c r="I818" s="23">
        <v>195</v>
      </c>
      <c r="J818" s="21">
        <v>65</v>
      </c>
      <c r="K818" s="22"/>
      <c r="L818" s="22"/>
      <c r="M818" s="23">
        <v>65</v>
      </c>
      <c r="N818" s="105">
        <f t="shared" si="486"/>
        <v>33.333333333333329</v>
      </c>
      <c r="O818" s="22"/>
      <c r="P818" s="22"/>
      <c r="Q818" s="22">
        <f t="shared" si="497"/>
        <v>33.333333333333329</v>
      </c>
    </row>
    <row r="819" spans="1:17" s="5" customFormat="1" ht="12">
      <c r="A819" s="52"/>
      <c r="B819" s="52"/>
      <c r="C819" s="52"/>
      <c r="D819" s="44"/>
      <c r="E819" s="33" t="s">
        <v>574</v>
      </c>
      <c r="F819" s="21">
        <v>31993.084999999999</v>
      </c>
      <c r="G819" s="22"/>
      <c r="H819" s="22"/>
      <c r="I819" s="23">
        <v>31993.084999999999</v>
      </c>
      <c r="J819" s="21">
        <v>29724.631000000001</v>
      </c>
      <c r="K819" s="22"/>
      <c r="L819" s="22"/>
      <c r="M819" s="23">
        <v>29724.631000000001</v>
      </c>
      <c r="N819" s="105">
        <f t="shared" si="486"/>
        <v>92.909549047864573</v>
      </c>
      <c r="O819" s="22"/>
      <c r="P819" s="22"/>
      <c r="Q819" s="22">
        <f t="shared" si="497"/>
        <v>92.909549047864573</v>
      </c>
    </row>
    <row r="820" spans="1:17" s="5" customFormat="1" ht="12">
      <c r="A820" s="52"/>
      <c r="B820" s="52"/>
      <c r="C820" s="52"/>
      <c r="D820" s="44"/>
      <c r="E820" s="33" t="s">
        <v>571</v>
      </c>
      <c r="F820" s="21">
        <v>44235.219570000001</v>
      </c>
      <c r="G820" s="22"/>
      <c r="H820" s="22">
        <v>44235.219570000001</v>
      </c>
      <c r="I820" s="23"/>
      <c r="J820" s="21">
        <v>43756.161370000002</v>
      </c>
      <c r="K820" s="22"/>
      <c r="L820" s="22">
        <v>43756.161370000002</v>
      </c>
      <c r="M820" s="23"/>
      <c r="N820" s="105">
        <f t="shared" si="486"/>
        <v>98.917020861076736</v>
      </c>
      <c r="O820" s="22"/>
      <c r="P820" s="22">
        <f t="shared" ref="P820:P823" si="499">L820/H820*100</f>
        <v>98.917020861076736</v>
      </c>
      <c r="Q820" s="22"/>
    </row>
    <row r="821" spans="1:17" s="5" customFormat="1" ht="12">
      <c r="A821" s="52"/>
      <c r="B821" s="52"/>
      <c r="C821" s="52"/>
      <c r="D821" s="44"/>
      <c r="E821" s="33" t="s">
        <v>572</v>
      </c>
      <c r="F821" s="21">
        <f>G821+H821+I821</f>
        <v>100</v>
      </c>
      <c r="G821" s="22"/>
      <c r="H821" s="22">
        <v>100</v>
      </c>
      <c r="I821" s="23"/>
      <c r="J821" s="21">
        <f>K821+L821+M821</f>
        <v>100</v>
      </c>
      <c r="K821" s="22"/>
      <c r="L821" s="22">
        <v>100</v>
      </c>
      <c r="M821" s="23"/>
      <c r="N821" s="105">
        <f t="shared" si="486"/>
        <v>100</v>
      </c>
      <c r="O821" s="22"/>
      <c r="P821" s="22">
        <f t="shared" si="499"/>
        <v>100</v>
      </c>
      <c r="Q821" s="22"/>
    </row>
    <row r="822" spans="1:17" s="5" customFormat="1" ht="12">
      <c r="A822" s="52"/>
      <c r="B822" s="52"/>
      <c r="C822" s="52"/>
      <c r="D822" s="44"/>
      <c r="E822" s="33" t="s">
        <v>724</v>
      </c>
      <c r="F822" s="21">
        <v>41.567390000000003</v>
      </c>
      <c r="G822" s="22"/>
      <c r="H822" s="22">
        <v>41.567390000000003</v>
      </c>
      <c r="I822" s="23"/>
      <c r="J822" s="21">
        <v>0</v>
      </c>
      <c r="K822" s="22"/>
      <c r="L822" s="22">
        <v>0</v>
      </c>
      <c r="M822" s="23"/>
      <c r="N822" s="105">
        <f t="shared" si="486"/>
        <v>0</v>
      </c>
      <c r="O822" s="22"/>
      <c r="P822" s="22">
        <f t="shared" si="499"/>
        <v>0</v>
      </c>
      <c r="Q822" s="22"/>
    </row>
    <row r="823" spans="1:17" s="5" customFormat="1" ht="12">
      <c r="A823" s="52"/>
      <c r="B823" s="52"/>
      <c r="C823" s="52"/>
      <c r="D823" s="44"/>
      <c r="E823" s="33" t="s">
        <v>582</v>
      </c>
      <c r="F823" s="21">
        <v>191.43261000000001</v>
      </c>
      <c r="G823" s="22"/>
      <c r="H823" s="22">
        <v>191.43261000000001</v>
      </c>
      <c r="I823" s="23"/>
      <c r="J823" s="21">
        <v>191.43261000000001</v>
      </c>
      <c r="K823" s="22"/>
      <c r="L823" s="22">
        <v>191.43261000000001</v>
      </c>
      <c r="M823" s="23"/>
      <c r="N823" s="105">
        <f t="shared" si="486"/>
        <v>100</v>
      </c>
      <c r="O823" s="22"/>
      <c r="P823" s="22">
        <f t="shared" si="499"/>
        <v>100</v>
      </c>
      <c r="Q823" s="22"/>
    </row>
    <row r="824" spans="1:17" s="5" customFormat="1" ht="20.25" customHeight="1">
      <c r="A824" s="52" t="s">
        <v>24</v>
      </c>
      <c r="B824" s="52" t="s">
        <v>40</v>
      </c>
      <c r="C824" s="52" t="s">
        <v>41</v>
      </c>
      <c r="D824" s="44" t="s">
        <v>31</v>
      </c>
      <c r="E824" s="33"/>
      <c r="F824" s="21">
        <f>F825</f>
        <v>26612.154999999999</v>
      </c>
      <c r="G824" s="22"/>
      <c r="H824" s="22">
        <f t="shared" ref="G824:M824" si="500">H825</f>
        <v>11683.33</v>
      </c>
      <c r="I824" s="23">
        <f t="shared" si="500"/>
        <v>14928.825000000001</v>
      </c>
      <c r="J824" s="21">
        <v>25634.400000000001</v>
      </c>
      <c r="K824" s="22"/>
      <c r="L824" s="22">
        <f t="shared" si="500"/>
        <v>11683.33</v>
      </c>
      <c r="M824" s="23">
        <f t="shared" si="500"/>
        <v>13951.125</v>
      </c>
      <c r="N824" s="105">
        <f t="shared" si="486"/>
        <v>96.325908217504377</v>
      </c>
      <c r="O824" s="22"/>
      <c r="P824" s="22">
        <f t="shared" si="488"/>
        <v>100</v>
      </c>
      <c r="Q824" s="22">
        <f t="shared" si="497"/>
        <v>93.450924637404469</v>
      </c>
    </row>
    <row r="825" spans="1:17" s="5" customFormat="1" ht="20.25" customHeight="1">
      <c r="A825" s="52"/>
      <c r="B825" s="52"/>
      <c r="C825" s="52"/>
      <c r="D825" s="52" t="s">
        <v>34</v>
      </c>
      <c r="E825" s="33"/>
      <c r="F825" s="21">
        <f>F826+F827</f>
        <v>26612.154999999999</v>
      </c>
      <c r="G825" s="22"/>
      <c r="H825" s="22">
        <f t="shared" ref="G825:M825" si="501">H826+H827</f>
        <v>11683.33</v>
      </c>
      <c r="I825" s="23">
        <f t="shared" si="501"/>
        <v>14928.825000000001</v>
      </c>
      <c r="J825" s="21">
        <v>25634.400000000001</v>
      </c>
      <c r="K825" s="22"/>
      <c r="L825" s="22">
        <f t="shared" si="501"/>
        <v>11683.33</v>
      </c>
      <c r="M825" s="23">
        <f t="shared" si="501"/>
        <v>13951.125</v>
      </c>
      <c r="N825" s="105">
        <f t="shared" si="486"/>
        <v>96.325908217504377</v>
      </c>
      <c r="O825" s="22"/>
      <c r="P825" s="22">
        <f t="shared" si="488"/>
        <v>100</v>
      </c>
      <c r="Q825" s="22">
        <f t="shared" si="497"/>
        <v>93.450924637404469</v>
      </c>
    </row>
    <row r="826" spans="1:17" s="5" customFormat="1" ht="20.25" customHeight="1">
      <c r="A826" s="52"/>
      <c r="B826" s="52"/>
      <c r="C826" s="52"/>
      <c r="D826" s="52"/>
      <c r="E826" s="33" t="s">
        <v>565</v>
      </c>
      <c r="F826" s="21">
        <v>11683.33</v>
      </c>
      <c r="G826" s="22"/>
      <c r="H826" s="22">
        <v>11683.33</v>
      </c>
      <c r="I826" s="23"/>
      <c r="J826" s="21">
        <v>11683.33</v>
      </c>
      <c r="K826" s="22"/>
      <c r="L826" s="22">
        <v>11683.33</v>
      </c>
      <c r="M826" s="23"/>
      <c r="N826" s="105">
        <f t="shared" si="486"/>
        <v>100</v>
      </c>
      <c r="O826" s="22"/>
      <c r="P826" s="22">
        <f t="shared" si="488"/>
        <v>100</v>
      </c>
      <c r="Q826" s="22"/>
    </row>
    <row r="827" spans="1:17" s="5" customFormat="1" ht="20.25" customHeight="1">
      <c r="A827" s="52"/>
      <c r="B827" s="52"/>
      <c r="C827" s="52"/>
      <c r="D827" s="52"/>
      <c r="E827" s="33" t="s">
        <v>566</v>
      </c>
      <c r="F827" s="21">
        <v>14928.825000000001</v>
      </c>
      <c r="G827" s="22"/>
      <c r="H827" s="22"/>
      <c r="I827" s="23">
        <v>14928.825000000001</v>
      </c>
      <c r="J827" s="21">
        <v>13951.125</v>
      </c>
      <c r="K827" s="22"/>
      <c r="L827" s="22"/>
      <c r="M827" s="23">
        <v>13951.125</v>
      </c>
      <c r="N827" s="105">
        <f t="shared" si="486"/>
        <v>93.450924637404469</v>
      </c>
      <c r="O827" s="22"/>
      <c r="P827" s="22"/>
      <c r="Q827" s="22">
        <f t="shared" si="497"/>
        <v>93.450924637404469</v>
      </c>
    </row>
    <row r="828" spans="1:17" s="5" customFormat="1" ht="20.25" customHeight="1">
      <c r="A828" s="66" t="s">
        <v>420</v>
      </c>
      <c r="B828" s="52" t="s">
        <v>421</v>
      </c>
      <c r="C828" s="52" t="s">
        <v>422</v>
      </c>
      <c r="D828" s="44" t="s">
        <v>31</v>
      </c>
      <c r="E828" s="33"/>
      <c r="F828" s="21">
        <f>F829+F830</f>
        <v>26612.154999999999</v>
      </c>
      <c r="G828" s="22"/>
      <c r="H828" s="22">
        <f t="shared" ref="G828:M828" si="502">H829+H830</f>
        <v>11683.33</v>
      </c>
      <c r="I828" s="23">
        <f t="shared" si="502"/>
        <v>14928.825000000001</v>
      </c>
      <c r="J828" s="21">
        <v>25634.400000000001</v>
      </c>
      <c r="K828" s="22"/>
      <c r="L828" s="22">
        <f t="shared" si="502"/>
        <v>11683.33</v>
      </c>
      <c r="M828" s="23">
        <f t="shared" si="502"/>
        <v>13951.125</v>
      </c>
      <c r="N828" s="105">
        <f t="shared" si="486"/>
        <v>96.325908217504377</v>
      </c>
      <c r="O828" s="22"/>
      <c r="P828" s="22">
        <f t="shared" si="488"/>
        <v>100</v>
      </c>
      <c r="Q828" s="22">
        <f t="shared" si="497"/>
        <v>93.450924637404469</v>
      </c>
    </row>
    <row r="829" spans="1:17" s="5" customFormat="1" ht="20.25" customHeight="1">
      <c r="A829" s="66"/>
      <c r="B829" s="52"/>
      <c r="C829" s="52"/>
      <c r="D829" s="52" t="s">
        <v>423</v>
      </c>
      <c r="E829" s="33" t="s">
        <v>565</v>
      </c>
      <c r="F829" s="21">
        <v>11683.33</v>
      </c>
      <c r="G829" s="22"/>
      <c r="H829" s="22">
        <v>11683.33</v>
      </c>
      <c r="I829" s="23"/>
      <c r="J829" s="21">
        <v>11683.33</v>
      </c>
      <c r="K829" s="22"/>
      <c r="L829" s="22">
        <v>11683.33</v>
      </c>
      <c r="M829" s="23"/>
      <c r="N829" s="105">
        <f t="shared" si="486"/>
        <v>100</v>
      </c>
      <c r="O829" s="22"/>
      <c r="P829" s="22">
        <f t="shared" si="488"/>
        <v>100</v>
      </c>
      <c r="Q829" s="22"/>
    </row>
    <row r="830" spans="1:17" s="5" customFormat="1" ht="20.25" customHeight="1">
      <c r="A830" s="66"/>
      <c r="B830" s="52"/>
      <c r="C830" s="52"/>
      <c r="D830" s="52"/>
      <c r="E830" s="33" t="s">
        <v>566</v>
      </c>
      <c r="F830" s="21">
        <v>14928.825000000001</v>
      </c>
      <c r="G830" s="22"/>
      <c r="H830" s="22"/>
      <c r="I830" s="23">
        <v>14928.825000000001</v>
      </c>
      <c r="J830" s="21">
        <v>13951.125</v>
      </c>
      <c r="K830" s="22"/>
      <c r="L830" s="22"/>
      <c r="M830" s="23">
        <v>13951.125</v>
      </c>
      <c r="N830" s="105">
        <f t="shared" si="486"/>
        <v>93.450924637404469</v>
      </c>
      <c r="O830" s="22"/>
      <c r="P830" s="22"/>
      <c r="Q830" s="22">
        <f t="shared" si="497"/>
        <v>93.450924637404469</v>
      </c>
    </row>
    <row r="831" spans="1:17" s="5" customFormat="1" ht="20.25" customHeight="1">
      <c r="A831" s="52" t="s">
        <v>25</v>
      </c>
      <c r="B831" s="52" t="s">
        <v>42</v>
      </c>
      <c r="C831" s="67" t="s">
        <v>43</v>
      </c>
      <c r="D831" s="44" t="s">
        <v>31</v>
      </c>
      <c r="E831" s="33"/>
      <c r="F831" s="21">
        <f>F832</f>
        <v>76841.304570000008</v>
      </c>
      <c r="G831" s="22"/>
      <c r="H831" s="22">
        <f t="shared" ref="H831:M831" si="503">H832</f>
        <v>44848.219570000001</v>
      </c>
      <c r="I831" s="23">
        <f t="shared" si="503"/>
        <v>31993.084999999999</v>
      </c>
      <c r="J831" s="21">
        <f t="shared" si="503"/>
        <v>74093.79237000001</v>
      </c>
      <c r="K831" s="22"/>
      <c r="L831" s="22">
        <f t="shared" si="503"/>
        <v>44369.161370000002</v>
      </c>
      <c r="M831" s="23">
        <f t="shared" si="503"/>
        <v>29724.631000000001</v>
      </c>
      <c r="N831" s="105">
        <f t="shared" si="486"/>
        <v>96.424433167324608</v>
      </c>
      <c r="O831" s="22"/>
      <c r="P831" s="22">
        <f t="shared" si="488"/>
        <v>98.931823370931653</v>
      </c>
      <c r="Q831" s="22">
        <f t="shared" si="497"/>
        <v>92.909549047864573</v>
      </c>
    </row>
    <row r="832" spans="1:17" s="5" customFormat="1" ht="20.25" customHeight="1">
      <c r="A832" s="52"/>
      <c r="B832" s="52"/>
      <c r="C832" s="67"/>
      <c r="D832" s="52" t="s">
        <v>415</v>
      </c>
      <c r="E832" s="33"/>
      <c r="F832" s="21">
        <f>F833+F834+F835+F836</f>
        <v>76841.304570000008</v>
      </c>
      <c r="G832" s="22"/>
      <c r="H832" s="22">
        <f t="shared" ref="G832:M832" si="504">H833+H834+H835+H836</f>
        <v>44848.219570000001</v>
      </c>
      <c r="I832" s="23">
        <f t="shared" si="504"/>
        <v>31993.084999999999</v>
      </c>
      <c r="J832" s="21">
        <f t="shared" si="504"/>
        <v>74093.79237000001</v>
      </c>
      <c r="K832" s="22"/>
      <c r="L832" s="22">
        <f t="shared" si="504"/>
        <v>44369.161370000002</v>
      </c>
      <c r="M832" s="23">
        <f t="shared" si="504"/>
        <v>29724.631000000001</v>
      </c>
      <c r="N832" s="105">
        <f t="shared" si="486"/>
        <v>96.424433167324608</v>
      </c>
      <c r="O832" s="22"/>
      <c r="P832" s="22">
        <f t="shared" si="488"/>
        <v>98.931823370931653</v>
      </c>
      <c r="Q832" s="22">
        <f t="shared" si="497"/>
        <v>92.909549047864573</v>
      </c>
    </row>
    <row r="833" spans="1:17" s="5" customFormat="1" ht="20.25" customHeight="1">
      <c r="A833" s="52"/>
      <c r="B833" s="52"/>
      <c r="C833" s="67"/>
      <c r="D833" s="52"/>
      <c r="E833" s="33" t="s">
        <v>571</v>
      </c>
      <c r="F833" s="21">
        <v>44235.219570000001</v>
      </c>
      <c r="G833" s="22"/>
      <c r="H833" s="22">
        <v>44235.219570000001</v>
      </c>
      <c r="I833" s="23"/>
      <c r="J833" s="21">
        <v>43756.161370000002</v>
      </c>
      <c r="K833" s="22"/>
      <c r="L833" s="22">
        <v>43756.161370000002</v>
      </c>
      <c r="M833" s="23"/>
      <c r="N833" s="105">
        <f t="shared" si="486"/>
        <v>98.917020861076736</v>
      </c>
      <c r="O833" s="22"/>
      <c r="P833" s="22">
        <f t="shared" si="488"/>
        <v>98.917020861076736</v>
      </c>
      <c r="Q833" s="22"/>
    </row>
    <row r="834" spans="1:17" s="5" customFormat="1" ht="20.25" customHeight="1">
      <c r="A834" s="52"/>
      <c r="B834" s="52"/>
      <c r="C834" s="67"/>
      <c r="D834" s="52"/>
      <c r="E834" s="33" t="s">
        <v>572</v>
      </c>
      <c r="F834" s="21">
        <f>G834+H834+I834</f>
        <v>100</v>
      </c>
      <c r="G834" s="22"/>
      <c r="H834" s="22">
        <v>100</v>
      </c>
      <c r="I834" s="23"/>
      <c r="J834" s="21">
        <f>K834+L834+M834</f>
        <v>100</v>
      </c>
      <c r="K834" s="22"/>
      <c r="L834" s="22">
        <v>100</v>
      </c>
      <c r="M834" s="23"/>
      <c r="N834" s="105">
        <f t="shared" si="486"/>
        <v>100</v>
      </c>
      <c r="O834" s="22"/>
      <c r="P834" s="22">
        <f t="shared" si="488"/>
        <v>100</v>
      </c>
      <c r="Q834" s="22"/>
    </row>
    <row r="835" spans="1:17" s="5" customFormat="1" ht="20.25" customHeight="1">
      <c r="A835" s="52"/>
      <c r="B835" s="52"/>
      <c r="C835" s="67"/>
      <c r="D835" s="52"/>
      <c r="E835" s="33" t="s">
        <v>574</v>
      </c>
      <c r="F835" s="21">
        <v>31993.084999999999</v>
      </c>
      <c r="G835" s="22"/>
      <c r="H835" s="22"/>
      <c r="I835" s="23">
        <v>31993.084999999999</v>
      </c>
      <c r="J835" s="21">
        <v>29724.631000000001</v>
      </c>
      <c r="K835" s="22"/>
      <c r="L835" s="22"/>
      <c r="M835" s="23">
        <v>29724.631000000001</v>
      </c>
      <c r="N835" s="105">
        <f t="shared" si="486"/>
        <v>92.909549047864573</v>
      </c>
      <c r="O835" s="22"/>
      <c r="P835" s="22"/>
      <c r="Q835" s="22">
        <f t="shared" si="497"/>
        <v>92.909549047864573</v>
      </c>
    </row>
    <row r="836" spans="1:17" s="5" customFormat="1" ht="20.25" customHeight="1">
      <c r="A836" s="52"/>
      <c r="B836" s="52"/>
      <c r="C836" s="67"/>
      <c r="D836" s="52"/>
      <c r="E836" s="33" t="s">
        <v>573</v>
      </c>
      <c r="F836" s="21">
        <v>513</v>
      </c>
      <c r="G836" s="22"/>
      <c r="H836" s="22">
        <v>513</v>
      </c>
      <c r="I836" s="23">
        <v>0</v>
      </c>
      <c r="J836" s="21">
        <v>513</v>
      </c>
      <c r="K836" s="22"/>
      <c r="L836" s="22">
        <v>513</v>
      </c>
      <c r="M836" s="23">
        <v>0</v>
      </c>
      <c r="N836" s="105">
        <f t="shared" si="486"/>
        <v>100</v>
      </c>
      <c r="O836" s="22"/>
      <c r="P836" s="22">
        <f t="shared" si="488"/>
        <v>100</v>
      </c>
      <c r="Q836" s="22"/>
    </row>
    <row r="837" spans="1:17" s="5" customFormat="1" ht="20.25" customHeight="1">
      <c r="A837" s="66" t="s">
        <v>44</v>
      </c>
      <c r="B837" s="52" t="s">
        <v>45</v>
      </c>
      <c r="C837" s="52" t="s">
        <v>424</v>
      </c>
      <c r="D837" s="44" t="s">
        <v>15</v>
      </c>
      <c r="E837" s="33"/>
      <c r="F837" s="21">
        <v>31993.084999999999</v>
      </c>
      <c r="G837" s="22"/>
      <c r="H837" s="22"/>
      <c r="I837" s="23">
        <v>31993.084999999999</v>
      </c>
      <c r="J837" s="21">
        <v>29724.631000000001</v>
      </c>
      <c r="K837" s="22"/>
      <c r="L837" s="22"/>
      <c r="M837" s="23">
        <v>29724.631000000001</v>
      </c>
      <c r="N837" s="105">
        <f t="shared" si="486"/>
        <v>92.909549047864573</v>
      </c>
      <c r="O837" s="22"/>
      <c r="P837" s="22"/>
      <c r="Q837" s="22">
        <f t="shared" ref="Q837:Q839" si="505">M837/I837*100</f>
        <v>92.909549047864573</v>
      </c>
    </row>
    <row r="838" spans="1:17" s="5" customFormat="1" ht="20.25" customHeight="1">
      <c r="A838" s="66"/>
      <c r="B838" s="52"/>
      <c r="C838" s="52"/>
      <c r="D838" s="52" t="s">
        <v>425</v>
      </c>
      <c r="E838" s="33"/>
      <c r="F838" s="21">
        <v>31993.084999999999</v>
      </c>
      <c r="G838" s="22"/>
      <c r="H838" s="22"/>
      <c r="I838" s="23">
        <v>31993.084999999999</v>
      </c>
      <c r="J838" s="21">
        <v>29724.631000000001</v>
      </c>
      <c r="K838" s="22"/>
      <c r="L838" s="22"/>
      <c r="M838" s="23">
        <v>29724.631000000001</v>
      </c>
      <c r="N838" s="105">
        <f t="shared" si="486"/>
        <v>92.909549047864573</v>
      </c>
      <c r="O838" s="22"/>
      <c r="P838" s="22"/>
      <c r="Q838" s="22">
        <f t="shared" si="505"/>
        <v>92.909549047864573</v>
      </c>
    </row>
    <row r="839" spans="1:17" s="5" customFormat="1" ht="20.25" customHeight="1">
      <c r="A839" s="66"/>
      <c r="B839" s="52"/>
      <c r="C839" s="52"/>
      <c r="D839" s="52"/>
      <c r="E839" s="33" t="s">
        <v>574</v>
      </c>
      <c r="F839" s="21">
        <v>31993.084999999999</v>
      </c>
      <c r="G839" s="22"/>
      <c r="H839" s="22"/>
      <c r="I839" s="23">
        <v>31993.084999999999</v>
      </c>
      <c r="J839" s="21">
        <v>29724.631000000001</v>
      </c>
      <c r="K839" s="22"/>
      <c r="L839" s="22"/>
      <c r="M839" s="23">
        <v>29724.631000000001</v>
      </c>
      <c r="N839" s="105">
        <f t="shared" si="486"/>
        <v>92.909549047864573</v>
      </c>
      <c r="O839" s="22"/>
      <c r="P839" s="22"/>
      <c r="Q839" s="22">
        <f t="shared" si="505"/>
        <v>92.909549047864573</v>
      </c>
    </row>
    <row r="840" spans="1:17" s="5" customFormat="1" ht="20.25" customHeight="1">
      <c r="A840" s="66" t="s">
        <v>426</v>
      </c>
      <c r="B840" s="52" t="s">
        <v>49</v>
      </c>
      <c r="C840" s="52" t="s">
        <v>47</v>
      </c>
      <c r="D840" s="44" t="s">
        <v>31</v>
      </c>
      <c r="E840" s="33"/>
      <c r="F840" s="21">
        <v>513</v>
      </c>
      <c r="G840" s="22"/>
      <c r="H840" s="22">
        <v>513</v>
      </c>
      <c r="I840" s="23"/>
      <c r="J840" s="21">
        <v>513</v>
      </c>
      <c r="K840" s="22"/>
      <c r="L840" s="22">
        <v>513</v>
      </c>
      <c r="M840" s="23"/>
      <c r="N840" s="105">
        <f t="shared" si="486"/>
        <v>100</v>
      </c>
      <c r="O840" s="22"/>
      <c r="P840" s="22">
        <f t="shared" ref="P840:P841" si="506">L840/H840*100</f>
        <v>100</v>
      </c>
      <c r="Q840" s="22"/>
    </row>
    <row r="841" spans="1:17" s="5" customFormat="1" ht="20.25" customHeight="1">
      <c r="A841" s="66"/>
      <c r="B841" s="52"/>
      <c r="C841" s="52"/>
      <c r="D841" s="52" t="s">
        <v>46</v>
      </c>
      <c r="E841" s="33"/>
      <c r="F841" s="21">
        <v>513</v>
      </c>
      <c r="G841" s="22"/>
      <c r="H841" s="22">
        <v>513</v>
      </c>
      <c r="I841" s="23"/>
      <c r="J841" s="21">
        <v>513</v>
      </c>
      <c r="K841" s="22"/>
      <c r="L841" s="22">
        <v>513</v>
      </c>
      <c r="M841" s="23"/>
      <c r="N841" s="105">
        <f t="shared" si="486"/>
        <v>100</v>
      </c>
      <c r="O841" s="22"/>
      <c r="P841" s="22">
        <f t="shared" si="506"/>
        <v>100</v>
      </c>
      <c r="Q841" s="22"/>
    </row>
    <row r="842" spans="1:17" s="5" customFormat="1" ht="20.25" customHeight="1">
      <c r="A842" s="66"/>
      <c r="B842" s="52"/>
      <c r="C842" s="52"/>
      <c r="D842" s="52"/>
      <c r="E842" s="33" t="s">
        <v>573</v>
      </c>
      <c r="F842" s="21">
        <v>513</v>
      </c>
      <c r="G842" s="22"/>
      <c r="H842" s="22">
        <v>513</v>
      </c>
      <c r="I842" s="23"/>
      <c r="J842" s="21">
        <v>513</v>
      </c>
      <c r="K842" s="22"/>
      <c r="L842" s="22">
        <v>513</v>
      </c>
      <c r="M842" s="23"/>
      <c r="N842" s="105">
        <f>J842/F842*100</f>
        <v>100</v>
      </c>
      <c r="O842" s="22"/>
      <c r="P842" s="22">
        <f>L842/H842*100</f>
        <v>100</v>
      </c>
      <c r="Q842" s="22"/>
    </row>
    <row r="843" spans="1:17" s="5" customFormat="1" ht="20.25" customHeight="1">
      <c r="A843" s="66" t="s">
        <v>567</v>
      </c>
      <c r="B843" s="52" t="s">
        <v>569</v>
      </c>
      <c r="C843" s="52" t="s">
        <v>47</v>
      </c>
      <c r="D843" s="44" t="s">
        <v>15</v>
      </c>
      <c r="E843" s="33"/>
      <c r="F843" s="21">
        <f t="shared" ref="F843:F844" si="507">G843+H843+I843</f>
        <v>100</v>
      </c>
      <c r="G843" s="22"/>
      <c r="H843" s="22">
        <v>100</v>
      </c>
      <c r="I843" s="23"/>
      <c r="J843" s="21">
        <f t="shared" ref="J843:J844" si="508">K843+L843+M843</f>
        <v>100</v>
      </c>
      <c r="K843" s="22"/>
      <c r="L843" s="22">
        <v>100</v>
      </c>
      <c r="M843" s="23"/>
      <c r="N843" s="105">
        <f t="shared" ref="N843:O910" si="509">J843/F843*100</f>
        <v>100</v>
      </c>
      <c r="O843" s="22"/>
      <c r="P843" s="22">
        <f t="shared" ref="P843:P848" si="510">L843/H843*100</f>
        <v>100</v>
      </c>
      <c r="Q843" s="22"/>
    </row>
    <row r="844" spans="1:17" s="5" customFormat="1" ht="20.25" customHeight="1">
      <c r="A844" s="66"/>
      <c r="B844" s="52"/>
      <c r="C844" s="52"/>
      <c r="D844" s="52" t="s">
        <v>46</v>
      </c>
      <c r="E844" s="33"/>
      <c r="F844" s="21">
        <f t="shared" si="507"/>
        <v>100</v>
      </c>
      <c r="G844" s="22"/>
      <c r="H844" s="22">
        <v>100</v>
      </c>
      <c r="I844" s="23"/>
      <c r="J844" s="21">
        <f t="shared" si="508"/>
        <v>100</v>
      </c>
      <c r="K844" s="22"/>
      <c r="L844" s="22">
        <v>100</v>
      </c>
      <c r="M844" s="23"/>
      <c r="N844" s="105">
        <f t="shared" si="509"/>
        <v>100</v>
      </c>
      <c r="O844" s="22"/>
      <c r="P844" s="22">
        <f t="shared" si="510"/>
        <v>100</v>
      </c>
      <c r="Q844" s="22"/>
    </row>
    <row r="845" spans="1:17" s="5" customFormat="1" ht="20.25" customHeight="1">
      <c r="A845" s="66"/>
      <c r="B845" s="52"/>
      <c r="C845" s="52"/>
      <c r="D845" s="52"/>
      <c r="E845" s="33" t="s">
        <v>572</v>
      </c>
      <c r="F845" s="21">
        <f>G845+H845+I845</f>
        <v>100</v>
      </c>
      <c r="G845" s="22"/>
      <c r="H845" s="22">
        <v>100</v>
      </c>
      <c r="I845" s="23"/>
      <c r="J845" s="21">
        <f>K845+L845+M845</f>
        <v>100</v>
      </c>
      <c r="K845" s="22"/>
      <c r="L845" s="22">
        <v>100</v>
      </c>
      <c r="M845" s="23"/>
      <c r="N845" s="105">
        <f t="shared" si="509"/>
        <v>100</v>
      </c>
      <c r="O845" s="22"/>
      <c r="P845" s="22">
        <f t="shared" si="510"/>
        <v>100</v>
      </c>
      <c r="Q845" s="22"/>
    </row>
    <row r="846" spans="1:17" s="5" customFormat="1" ht="20.25" customHeight="1">
      <c r="A846" s="66" t="s">
        <v>568</v>
      </c>
      <c r="B846" s="52" t="s">
        <v>570</v>
      </c>
      <c r="C846" s="52" t="s">
        <v>47</v>
      </c>
      <c r="D846" s="44" t="s">
        <v>15</v>
      </c>
      <c r="E846" s="33"/>
      <c r="F846" s="21">
        <v>44235.219570000001</v>
      </c>
      <c r="G846" s="22"/>
      <c r="H846" s="22">
        <v>44235.219570000001</v>
      </c>
      <c r="I846" s="23"/>
      <c r="J846" s="21">
        <v>43756.161370000002</v>
      </c>
      <c r="K846" s="22"/>
      <c r="L846" s="22">
        <v>43756.161370000002</v>
      </c>
      <c r="M846" s="23"/>
      <c r="N846" s="105">
        <f t="shared" si="509"/>
        <v>98.917020861076736</v>
      </c>
      <c r="O846" s="22"/>
      <c r="P846" s="22">
        <f t="shared" si="510"/>
        <v>98.917020861076736</v>
      </c>
      <c r="Q846" s="22"/>
    </row>
    <row r="847" spans="1:17" s="5" customFormat="1" ht="20.25" customHeight="1">
      <c r="A847" s="66"/>
      <c r="B847" s="52"/>
      <c r="C847" s="52"/>
      <c r="D847" s="52" t="s">
        <v>46</v>
      </c>
      <c r="E847" s="33"/>
      <c r="F847" s="21">
        <v>44235.219570000001</v>
      </c>
      <c r="G847" s="22"/>
      <c r="H847" s="22">
        <v>44235.219570000001</v>
      </c>
      <c r="I847" s="23"/>
      <c r="J847" s="21">
        <v>43756.161370000002</v>
      </c>
      <c r="K847" s="22"/>
      <c r="L847" s="22">
        <v>43756.161370000002</v>
      </c>
      <c r="M847" s="23"/>
      <c r="N847" s="105">
        <f t="shared" si="509"/>
        <v>98.917020861076736</v>
      </c>
      <c r="O847" s="22"/>
      <c r="P847" s="22">
        <f t="shared" si="510"/>
        <v>98.917020861076736</v>
      </c>
      <c r="Q847" s="22"/>
    </row>
    <row r="848" spans="1:17" s="5" customFormat="1" ht="20.25" customHeight="1">
      <c r="A848" s="66"/>
      <c r="B848" s="52"/>
      <c r="C848" s="52"/>
      <c r="D848" s="52"/>
      <c r="E848" s="33" t="s">
        <v>571</v>
      </c>
      <c r="F848" s="21">
        <v>44235.219570000001</v>
      </c>
      <c r="G848" s="22"/>
      <c r="H848" s="22">
        <v>44235.219570000001</v>
      </c>
      <c r="I848" s="23"/>
      <c r="J848" s="21">
        <v>43756.161370000002</v>
      </c>
      <c r="K848" s="22"/>
      <c r="L848" s="22">
        <v>43756.161370000002</v>
      </c>
      <c r="M848" s="23"/>
      <c r="N848" s="105">
        <f t="shared" si="509"/>
        <v>98.917020861076736</v>
      </c>
      <c r="O848" s="22"/>
      <c r="P848" s="22">
        <f t="shared" si="510"/>
        <v>98.917020861076736</v>
      </c>
      <c r="Q848" s="22"/>
    </row>
    <row r="849" spans="1:17" s="5" customFormat="1" ht="20.25" customHeight="1">
      <c r="A849" s="52" t="s">
        <v>427</v>
      </c>
      <c r="B849" s="52" t="s">
        <v>48</v>
      </c>
      <c r="C849" s="52" t="s">
        <v>575</v>
      </c>
      <c r="D849" s="44" t="s">
        <v>15</v>
      </c>
      <c r="E849" s="33"/>
      <c r="F849" s="21">
        <v>195</v>
      </c>
      <c r="G849" s="22"/>
      <c r="H849" s="22"/>
      <c r="I849" s="23">
        <v>195</v>
      </c>
      <c r="J849" s="21">
        <v>65</v>
      </c>
      <c r="K849" s="22"/>
      <c r="L849" s="22"/>
      <c r="M849" s="23">
        <v>65</v>
      </c>
      <c r="N849" s="105">
        <f t="shared" si="509"/>
        <v>33.333333333333329</v>
      </c>
      <c r="O849" s="22"/>
      <c r="P849" s="22"/>
      <c r="Q849" s="22">
        <f t="shared" si="497"/>
        <v>33.333333333333329</v>
      </c>
    </row>
    <row r="850" spans="1:17" s="5" customFormat="1" ht="20.25" customHeight="1">
      <c r="A850" s="52"/>
      <c r="B850" s="52"/>
      <c r="C850" s="52"/>
      <c r="D850" s="52" t="s">
        <v>416</v>
      </c>
      <c r="E850" s="33"/>
      <c r="F850" s="21">
        <v>195</v>
      </c>
      <c r="G850" s="22"/>
      <c r="H850" s="22"/>
      <c r="I850" s="23">
        <v>195</v>
      </c>
      <c r="J850" s="21">
        <v>65</v>
      </c>
      <c r="K850" s="22"/>
      <c r="L850" s="22"/>
      <c r="M850" s="23">
        <v>65</v>
      </c>
      <c r="N850" s="105">
        <f t="shared" si="509"/>
        <v>33.333333333333329</v>
      </c>
      <c r="O850" s="22"/>
      <c r="P850" s="22"/>
      <c r="Q850" s="22">
        <f t="shared" si="497"/>
        <v>33.333333333333329</v>
      </c>
    </row>
    <row r="851" spans="1:17" s="5" customFormat="1" ht="20.25" customHeight="1">
      <c r="A851" s="52"/>
      <c r="B851" s="52"/>
      <c r="C851" s="52"/>
      <c r="D851" s="52"/>
      <c r="E851" s="33" t="str">
        <f>E854</f>
        <v>92714033920688510540</v>
      </c>
      <c r="F851" s="21">
        <v>195</v>
      </c>
      <c r="G851" s="22"/>
      <c r="H851" s="22"/>
      <c r="I851" s="23">
        <v>195</v>
      </c>
      <c r="J851" s="21">
        <v>65</v>
      </c>
      <c r="K851" s="22"/>
      <c r="L851" s="22"/>
      <c r="M851" s="23">
        <v>65</v>
      </c>
      <c r="N851" s="105">
        <f t="shared" si="509"/>
        <v>33.333333333333329</v>
      </c>
      <c r="O851" s="22"/>
      <c r="P851" s="22"/>
      <c r="Q851" s="22">
        <f t="shared" si="497"/>
        <v>33.333333333333329</v>
      </c>
    </row>
    <row r="852" spans="1:17" s="5" customFormat="1" ht="20.25" customHeight="1">
      <c r="A852" s="52" t="s">
        <v>428</v>
      </c>
      <c r="B852" s="52" t="s">
        <v>429</v>
      </c>
      <c r="C852" s="52" t="s">
        <v>430</v>
      </c>
      <c r="D852" s="44" t="s">
        <v>31</v>
      </c>
      <c r="E852" s="33"/>
      <c r="F852" s="21">
        <v>195</v>
      </c>
      <c r="G852" s="22"/>
      <c r="H852" s="22"/>
      <c r="I852" s="23">
        <v>195</v>
      </c>
      <c r="J852" s="21">
        <v>65</v>
      </c>
      <c r="K852" s="22"/>
      <c r="L852" s="22"/>
      <c r="M852" s="23">
        <v>65</v>
      </c>
      <c r="N852" s="105">
        <f t="shared" si="509"/>
        <v>33.333333333333329</v>
      </c>
      <c r="O852" s="22"/>
      <c r="P852" s="22"/>
      <c r="Q852" s="22">
        <f t="shared" si="497"/>
        <v>33.333333333333329</v>
      </c>
    </row>
    <row r="853" spans="1:17" s="5" customFormat="1" ht="20.25" customHeight="1">
      <c r="A853" s="52"/>
      <c r="B853" s="52"/>
      <c r="C853" s="52"/>
      <c r="D853" s="52" t="s">
        <v>432</v>
      </c>
      <c r="E853" s="33"/>
      <c r="F853" s="21">
        <v>195</v>
      </c>
      <c r="G853" s="22"/>
      <c r="H853" s="22"/>
      <c r="I853" s="23">
        <v>195</v>
      </c>
      <c r="J853" s="21">
        <v>65</v>
      </c>
      <c r="K853" s="22"/>
      <c r="L853" s="22"/>
      <c r="M853" s="23">
        <v>65</v>
      </c>
      <c r="N853" s="105">
        <f t="shared" si="509"/>
        <v>33.333333333333329</v>
      </c>
      <c r="O853" s="22"/>
      <c r="P853" s="22"/>
      <c r="Q853" s="22">
        <f t="shared" si="497"/>
        <v>33.333333333333329</v>
      </c>
    </row>
    <row r="854" spans="1:17" s="5" customFormat="1" ht="20.25" customHeight="1">
      <c r="A854" s="52"/>
      <c r="B854" s="52"/>
      <c r="C854" s="52"/>
      <c r="D854" s="52"/>
      <c r="E854" s="33" t="s">
        <v>431</v>
      </c>
      <c r="F854" s="21">
        <v>195</v>
      </c>
      <c r="G854" s="22"/>
      <c r="H854" s="22"/>
      <c r="I854" s="23">
        <v>195</v>
      </c>
      <c r="J854" s="21">
        <v>65</v>
      </c>
      <c r="K854" s="22"/>
      <c r="L854" s="22"/>
      <c r="M854" s="23">
        <v>65</v>
      </c>
      <c r="N854" s="105">
        <f t="shared" si="509"/>
        <v>33.333333333333329</v>
      </c>
      <c r="O854" s="22"/>
      <c r="P854" s="22"/>
      <c r="Q854" s="22">
        <f t="shared" si="497"/>
        <v>33.333333333333329</v>
      </c>
    </row>
    <row r="855" spans="1:17" s="5" customFormat="1" ht="20.25" customHeight="1">
      <c r="A855" s="52" t="s">
        <v>576</v>
      </c>
      <c r="B855" s="52" t="s">
        <v>577</v>
      </c>
      <c r="C855" s="52" t="s">
        <v>575</v>
      </c>
      <c r="D855" s="44" t="s">
        <v>15</v>
      </c>
      <c r="E855" s="33"/>
      <c r="F855" s="21">
        <f>F856</f>
        <v>233</v>
      </c>
      <c r="G855" s="22"/>
      <c r="H855" s="22">
        <f t="shared" ref="H855" si="511">H856</f>
        <v>233</v>
      </c>
      <c r="I855" s="23"/>
      <c r="J855" s="21">
        <f t="shared" ref="J855" si="512">J856</f>
        <v>191.43261000000001</v>
      </c>
      <c r="K855" s="22"/>
      <c r="L855" s="22">
        <f t="shared" ref="L855" si="513">L856</f>
        <v>191.43261000000001</v>
      </c>
      <c r="M855" s="23"/>
      <c r="N855" s="105">
        <f t="shared" ref="N855:N858" si="514">J855/F855*100</f>
        <v>82.159918454935635</v>
      </c>
      <c r="O855" s="22"/>
      <c r="P855" s="22">
        <f t="shared" ref="P855:P861" si="515">L855/H855*100</f>
        <v>82.159918454935635</v>
      </c>
      <c r="Q855" s="22"/>
    </row>
    <row r="856" spans="1:17" s="5" customFormat="1" ht="20.25" customHeight="1">
      <c r="A856" s="52"/>
      <c r="B856" s="52"/>
      <c r="C856" s="52"/>
      <c r="D856" s="52" t="s">
        <v>416</v>
      </c>
      <c r="E856" s="33"/>
      <c r="F856" s="21">
        <f>F857+F858</f>
        <v>233</v>
      </c>
      <c r="G856" s="22"/>
      <c r="H856" s="22">
        <f t="shared" ref="H856" si="516">H857+H858</f>
        <v>233</v>
      </c>
      <c r="I856" s="23"/>
      <c r="J856" s="21">
        <f t="shared" ref="J856" si="517">J857+J858</f>
        <v>191.43261000000001</v>
      </c>
      <c r="K856" s="22"/>
      <c r="L856" s="22">
        <f t="shared" ref="L856" si="518">L857+L858</f>
        <v>191.43261000000001</v>
      </c>
      <c r="M856" s="23"/>
      <c r="N856" s="105">
        <f t="shared" si="514"/>
        <v>82.159918454935635</v>
      </c>
      <c r="O856" s="22"/>
      <c r="P856" s="22">
        <f t="shared" si="515"/>
        <v>82.159918454935635</v>
      </c>
      <c r="Q856" s="22"/>
    </row>
    <row r="857" spans="1:17" s="5" customFormat="1" ht="20.25" customHeight="1">
      <c r="A857" s="52"/>
      <c r="B857" s="52"/>
      <c r="C857" s="52"/>
      <c r="D857" s="52"/>
      <c r="E857" s="33" t="s">
        <v>724</v>
      </c>
      <c r="F857" s="21">
        <v>41.567390000000003</v>
      </c>
      <c r="G857" s="22"/>
      <c r="H857" s="22">
        <v>41.567390000000003</v>
      </c>
      <c r="I857" s="23"/>
      <c r="J857" s="21">
        <v>0</v>
      </c>
      <c r="K857" s="22"/>
      <c r="L857" s="22">
        <v>0</v>
      </c>
      <c r="M857" s="23"/>
      <c r="N857" s="105">
        <f t="shared" si="514"/>
        <v>0</v>
      </c>
      <c r="O857" s="22"/>
      <c r="P857" s="22">
        <f t="shared" si="515"/>
        <v>0</v>
      </c>
      <c r="Q857" s="22"/>
    </row>
    <row r="858" spans="1:17" s="5" customFormat="1" ht="20.25" customHeight="1">
      <c r="A858" s="52"/>
      <c r="B858" s="52"/>
      <c r="C858" s="52"/>
      <c r="D858" s="52"/>
      <c r="E858" s="33" t="s">
        <v>582</v>
      </c>
      <c r="F858" s="21">
        <v>191.43261000000001</v>
      </c>
      <c r="G858" s="22"/>
      <c r="H858" s="22">
        <v>191.43261000000001</v>
      </c>
      <c r="I858" s="23"/>
      <c r="J858" s="21">
        <v>191.43261000000001</v>
      </c>
      <c r="K858" s="22"/>
      <c r="L858" s="22">
        <v>191.43261000000001</v>
      </c>
      <c r="M858" s="23"/>
      <c r="N858" s="105">
        <f t="shared" si="514"/>
        <v>100</v>
      </c>
      <c r="O858" s="22"/>
      <c r="P858" s="22">
        <f t="shared" si="515"/>
        <v>100</v>
      </c>
      <c r="Q858" s="22"/>
    </row>
    <row r="859" spans="1:17" s="5" customFormat="1" ht="20.25" customHeight="1">
      <c r="A859" s="52" t="s">
        <v>581</v>
      </c>
      <c r="B859" s="52" t="s">
        <v>578</v>
      </c>
      <c r="C859" s="52" t="s">
        <v>579</v>
      </c>
      <c r="D859" s="44" t="s">
        <v>31</v>
      </c>
      <c r="E859" s="33"/>
      <c r="F859" s="21">
        <f>F860</f>
        <v>233</v>
      </c>
      <c r="G859" s="22"/>
      <c r="H859" s="22">
        <f t="shared" ref="G859:M859" si="519">H860</f>
        <v>233</v>
      </c>
      <c r="I859" s="23"/>
      <c r="J859" s="21">
        <f t="shared" si="519"/>
        <v>191.43261000000001</v>
      </c>
      <c r="K859" s="22"/>
      <c r="L859" s="22">
        <f t="shared" si="519"/>
        <v>191.43261000000001</v>
      </c>
      <c r="M859" s="23"/>
      <c r="N859" s="105">
        <f t="shared" si="509"/>
        <v>82.159918454935635</v>
      </c>
      <c r="O859" s="22"/>
      <c r="P859" s="22">
        <f t="shared" si="515"/>
        <v>82.159918454935635</v>
      </c>
      <c r="Q859" s="22"/>
    </row>
    <row r="860" spans="1:17" s="5" customFormat="1" ht="20.25" customHeight="1">
      <c r="A860" s="52"/>
      <c r="B860" s="52"/>
      <c r="C860" s="52"/>
      <c r="D860" s="52" t="s">
        <v>580</v>
      </c>
      <c r="E860" s="33"/>
      <c r="F860" s="21">
        <f>F861+F862</f>
        <v>233</v>
      </c>
      <c r="G860" s="22"/>
      <c r="H860" s="22">
        <f t="shared" ref="H860:M860" si="520">H861+H862</f>
        <v>233</v>
      </c>
      <c r="I860" s="23"/>
      <c r="J860" s="21">
        <f t="shared" si="520"/>
        <v>191.43261000000001</v>
      </c>
      <c r="K860" s="22"/>
      <c r="L860" s="22">
        <f t="shared" si="520"/>
        <v>191.43261000000001</v>
      </c>
      <c r="M860" s="23"/>
      <c r="N860" s="105">
        <f t="shared" si="509"/>
        <v>82.159918454935635</v>
      </c>
      <c r="O860" s="22"/>
      <c r="P860" s="22">
        <f t="shared" si="515"/>
        <v>82.159918454935635</v>
      </c>
      <c r="Q860" s="22"/>
    </row>
    <row r="861" spans="1:17" s="5" customFormat="1" ht="20.25" customHeight="1">
      <c r="A861" s="52"/>
      <c r="B861" s="52"/>
      <c r="C861" s="52"/>
      <c r="D861" s="52"/>
      <c r="E861" s="33" t="s">
        <v>724</v>
      </c>
      <c r="F861" s="21">
        <v>41.567390000000003</v>
      </c>
      <c r="G861" s="22"/>
      <c r="H861" s="22">
        <v>41.567390000000003</v>
      </c>
      <c r="I861" s="23"/>
      <c r="J861" s="21">
        <v>0</v>
      </c>
      <c r="K861" s="22"/>
      <c r="L861" s="22">
        <v>0</v>
      </c>
      <c r="M861" s="23"/>
      <c r="N861" s="105">
        <f t="shared" ref="N861" si="521">J861/F861*100</f>
        <v>0</v>
      </c>
      <c r="O861" s="22"/>
      <c r="P861" s="22">
        <f t="shared" si="515"/>
        <v>0</v>
      </c>
      <c r="Q861" s="22"/>
    </row>
    <row r="862" spans="1:17" s="5" customFormat="1" ht="20.25" customHeight="1">
      <c r="A862" s="52"/>
      <c r="B862" s="52"/>
      <c r="C862" s="52"/>
      <c r="D862" s="52"/>
      <c r="E862" s="33" t="s">
        <v>582</v>
      </c>
      <c r="F862" s="21">
        <v>191.43261000000001</v>
      </c>
      <c r="G862" s="22"/>
      <c r="H862" s="22">
        <v>191.43261000000001</v>
      </c>
      <c r="I862" s="23"/>
      <c r="J862" s="21">
        <v>191.43261000000001</v>
      </c>
      <c r="K862" s="22"/>
      <c r="L862" s="22">
        <v>191.43261000000001</v>
      </c>
      <c r="M862" s="23"/>
      <c r="N862" s="105">
        <f t="shared" si="509"/>
        <v>100</v>
      </c>
      <c r="O862" s="22"/>
      <c r="P862" s="22">
        <f t="shared" ref="P862" si="522">L862/H862*100</f>
        <v>100</v>
      </c>
      <c r="Q862" s="22"/>
    </row>
    <row r="863" spans="1:17" s="5" customFormat="1" ht="20.25" customHeight="1">
      <c r="A863" s="52" t="s">
        <v>50</v>
      </c>
      <c r="B863" s="52" t="s">
        <v>51</v>
      </c>
      <c r="C863" s="52" t="s">
        <v>433</v>
      </c>
      <c r="D863" s="44" t="s">
        <v>31</v>
      </c>
      <c r="E863" s="33"/>
      <c r="F863" s="21">
        <v>11971.5</v>
      </c>
      <c r="G863" s="22"/>
      <c r="H863" s="22"/>
      <c r="I863" s="23">
        <v>11971.5</v>
      </c>
      <c r="J863" s="21">
        <v>11971.5</v>
      </c>
      <c r="K863" s="22"/>
      <c r="L863" s="22"/>
      <c r="M863" s="23">
        <v>11971.5</v>
      </c>
      <c r="N863" s="105">
        <f t="shared" si="509"/>
        <v>100</v>
      </c>
      <c r="O863" s="22"/>
      <c r="P863" s="22"/>
      <c r="Q863" s="22">
        <f t="shared" si="497"/>
        <v>100</v>
      </c>
    </row>
    <row r="864" spans="1:17" s="5" customFormat="1" ht="20.25" customHeight="1">
      <c r="A864" s="52"/>
      <c r="B864" s="52"/>
      <c r="C864" s="52"/>
      <c r="D864" s="52" t="s">
        <v>416</v>
      </c>
      <c r="E864" s="33"/>
      <c r="F864" s="21">
        <v>11971.5</v>
      </c>
      <c r="G864" s="22"/>
      <c r="H864" s="22"/>
      <c r="I864" s="23">
        <v>11971.5</v>
      </c>
      <c r="J864" s="21">
        <v>11971.5</v>
      </c>
      <c r="K864" s="22"/>
      <c r="L864" s="22"/>
      <c r="M864" s="23">
        <v>11971.5</v>
      </c>
      <c r="N864" s="105">
        <f t="shared" si="509"/>
        <v>100</v>
      </c>
      <c r="O864" s="22"/>
      <c r="P864" s="22"/>
      <c r="Q864" s="22">
        <f t="shared" si="497"/>
        <v>100</v>
      </c>
    </row>
    <row r="865" spans="1:17" s="5" customFormat="1" ht="20.25" customHeight="1">
      <c r="A865" s="52"/>
      <c r="B865" s="52"/>
      <c r="C865" s="52"/>
      <c r="D865" s="52"/>
      <c r="E865" s="33" t="s">
        <v>584</v>
      </c>
      <c r="F865" s="21">
        <v>11971.5</v>
      </c>
      <c r="G865" s="22"/>
      <c r="H865" s="22"/>
      <c r="I865" s="23">
        <v>11971.5</v>
      </c>
      <c r="J865" s="21">
        <v>11971.5</v>
      </c>
      <c r="K865" s="22"/>
      <c r="L865" s="22"/>
      <c r="M865" s="23">
        <v>11971.5</v>
      </c>
      <c r="N865" s="105">
        <f t="shared" si="509"/>
        <v>100</v>
      </c>
      <c r="O865" s="22"/>
      <c r="P865" s="22"/>
      <c r="Q865" s="22">
        <f t="shared" si="497"/>
        <v>100</v>
      </c>
    </row>
    <row r="866" spans="1:17" s="5" customFormat="1" ht="20.25" customHeight="1">
      <c r="A866" s="52" t="s">
        <v>52</v>
      </c>
      <c r="B866" s="52" t="s">
        <v>434</v>
      </c>
      <c r="C866" s="52" t="s">
        <v>53</v>
      </c>
      <c r="D866" s="44" t="s">
        <v>31</v>
      </c>
      <c r="E866" s="33"/>
      <c r="F866" s="21">
        <v>11971.5</v>
      </c>
      <c r="G866" s="22"/>
      <c r="H866" s="22"/>
      <c r="I866" s="23">
        <v>11971.5</v>
      </c>
      <c r="J866" s="21">
        <v>11971.5</v>
      </c>
      <c r="K866" s="22"/>
      <c r="L866" s="22"/>
      <c r="M866" s="23">
        <v>11971.5</v>
      </c>
      <c r="N866" s="105">
        <f t="shared" si="509"/>
        <v>100</v>
      </c>
      <c r="O866" s="22"/>
      <c r="P866" s="22"/>
      <c r="Q866" s="22">
        <f t="shared" si="497"/>
        <v>100</v>
      </c>
    </row>
    <row r="867" spans="1:17" s="5" customFormat="1" ht="20.25" customHeight="1">
      <c r="A867" s="52"/>
      <c r="B867" s="52"/>
      <c r="C867" s="52"/>
      <c r="D867" s="52" t="s">
        <v>416</v>
      </c>
      <c r="E867" s="33"/>
      <c r="F867" s="21">
        <v>11971.5</v>
      </c>
      <c r="G867" s="22"/>
      <c r="H867" s="22"/>
      <c r="I867" s="23">
        <v>11971.5</v>
      </c>
      <c r="J867" s="21">
        <v>11971.5</v>
      </c>
      <c r="K867" s="22"/>
      <c r="L867" s="22"/>
      <c r="M867" s="23">
        <v>11971.5</v>
      </c>
      <c r="N867" s="105">
        <f t="shared" si="509"/>
        <v>100</v>
      </c>
      <c r="O867" s="22"/>
      <c r="P867" s="22"/>
      <c r="Q867" s="22">
        <f t="shared" si="497"/>
        <v>100</v>
      </c>
    </row>
    <row r="868" spans="1:17" s="5" customFormat="1" ht="20.25" customHeight="1">
      <c r="A868" s="52"/>
      <c r="B868" s="52"/>
      <c r="C868" s="52"/>
      <c r="D868" s="52"/>
      <c r="E868" s="33" t="str">
        <f>E871</f>
        <v>92703103930188060500</v>
      </c>
      <c r="F868" s="21">
        <v>11971.5</v>
      </c>
      <c r="G868" s="22"/>
      <c r="H868" s="22"/>
      <c r="I868" s="23">
        <v>11971.5</v>
      </c>
      <c r="J868" s="21">
        <v>11971.5</v>
      </c>
      <c r="K868" s="22"/>
      <c r="L868" s="22"/>
      <c r="M868" s="23">
        <v>11971.5</v>
      </c>
      <c r="N868" s="105">
        <f t="shared" si="509"/>
        <v>100</v>
      </c>
      <c r="O868" s="22"/>
      <c r="P868" s="22"/>
      <c r="Q868" s="22">
        <f t="shared" si="497"/>
        <v>100</v>
      </c>
    </row>
    <row r="869" spans="1:17" s="5" customFormat="1" ht="20.25" customHeight="1">
      <c r="A869" s="52" t="s">
        <v>54</v>
      </c>
      <c r="B869" s="52" t="s">
        <v>435</v>
      </c>
      <c r="C869" s="52" t="s">
        <v>435</v>
      </c>
      <c r="D869" s="44" t="s">
        <v>31</v>
      </c>
      <c r="E869" s="33"/>
      <c r="F869" s="21">
        <v>11971.5</v>
      </c>
      <c r="G869" s="22"/>
      <c r="H869" s="22"/>
      <c r="I869" s="23">
        <v>11971.5</v>
      </c>
      <c r="J869" s="21">
        <v>11971.5</v>
      </c>
      <c r="K869" s="22"/>
      <c r="L869" s="22"/>
      <c r="M869" s="23">
        <v>11971.5</v>
      </c>
      <c r="N869" s="105">
        <f t="shared" si="509"/>
        <v>100</v>
      </c>
      <c r="O869" s="22"/>
      <c r="P869" s="22"/>
      <c r="Q869" s="22">
        <f t="shared" si="497"/>
        <v>100</v>
      </c>
    </row>
    <row r="870" spans="1:17" s="5" customFormat="1" ht="20.25" customHeight="1">
      <c r="A870" s="52"/>
      <c r="B870" s="52"/>
      <c r="C870" s="52"/>
      <c r="D870" s="52" t="s">
        <v>583</v>
      </c>
      <c r="E870" s="33"/>
      <c r="F870" s="21">
        <v>11971.5</v>
      </c>
      <c r="G870" s="22"/>
      <c r="H870" s="22"/>
      <c r="I870" s="23">
        <v>11971.5</v>
      </c>
      <c r="J870" s="21">
        <v>11971.5</v>
      </c>
      <c r="K870" s="22"/>
      <c r="L870" s="22"/>
      <c r="M870" s="23">
        <v>11971.5</v>
      </c>
      <c r="N870" s="105">
        <f t="shared" si="509"/>
        <v>100</v>
      </c>
      <c r="O870" s="22"/>
      <c r="P870" s="22"/>
      <c r="Q870" s="22">
        <f t="shared" si="497"/>
        <v>100</v>
      </c>
    </row>
    <row r="871" spans="1:17" s="5" customFormat="1" ht="20.25" customHeight="1">
      <c r="A871" s="52"/>
      <c r="B871" s="52"/>
      <c r="C871" s="52"/>
      <c r="D871" s="52"/>
      <c r="E871" s="33" t="s">
        <v>584</v>
      </c>
      <c r="F871" s="21">
        <v>11971.5</v>
      </c>
      <c r="G871" s="22"/>
      <c r="H871" s="22"/>
      <c r="I871" s="23">
        <v>11971.5</v>
      </c>
      <c r="J871" s="21">
        <v>11971.5</v>
      </c>
      <c r="K871" s="22"/>
      <c r="L871" s="22"/>
      <c r="M871" s="23">
        <v>11971.5</v>
      </c>
      <c r="N871" s="105">
        <f t="shared" si="509"/>
        <v>100</v>
      </c>
      <c r="O871" s="22"/>
      <c r="P871" s="22"/>
      <c r="Q871" s="22">
        <f t="shared" si="497"/>
        <v>100</v>
      </c>
    </row>
    <row r="872" spans="1:17" s="5" customFormat="1" ht="20.25" customHeight="1">
      <c r="A872" s="52" t="s">
        <v>55</v>
      </c>
      <c r="B872" s="52" t="s">
        <v>56</v>
      </c>
      <c r="C872" s="52" t="s">
        <v>436</v>
      </c>
      <c r="D872" s="44" t="s">
        <v>31</v>
      </c>
      <c r="E872" s="33"/>
      <c r="F872" s="21">
        <f>F873</f>
        <v>6256.4479999999994</v>
      </c>
      <c r="G872" s="22"/>
      <c r="H872" s="22"/>
      <c r="I872" s="23">
        <f t="shared" ref="G872:M872" si="523">I873</f>
        <v>6256.4479999999994</v>
      </c>
      <c r="J872" s="21">
        <f t="shared" si="523"/>
        <v>5647.4133700000002</v>
      </c>
      <c r="K872" s="22"/>
      <c r="L872" s="22"/>
      <c r="M872" s="23">
        <f t="shared" si="523"/>
        <v>5647.4133700000002</v>
      </c>
      <c r="N872" s="105">
        <f t="shared" si="509"/>
        <v>90.265488820493687</v>
      </c>
      <c r="O872" s="22"/>
      <c r="P872" s="22"/>
      <c r="Q872" s="22">
        <f t="shared" si="497"/>
        <v>90.265488820493687</v>
      </c>
    </row>
    <row r="873" spans="1:17" s="5" customFormat="1" ht="20.25" customHeight="1">
      <c r="A873" s="52"/>
      <c r="B873" s="52"/>
      <c r="C873" s="52"/>
      <c r="D873" s="52" t="s">
        <v>416</v>
      </c>
      <c r="E873" s="33"/>
      <c r="F873" s="21">
        <f>F874+F875+F876</f>
        <v>6256.4479999999994</v>
      </c>
      <c r="G873" s="22"/>
      <c r="H873" s="22"/>
      <c r="I873" s="23">
        <f t="shared" ref="G873:M873" si="524">I874+I875+I876</f>
        <v>6256.4479999999994</v>
      </c>
      <c r="J873" s="21">
        <f t="shared" si="524"/>
        <v>5647.4133700000002</v>
      </c>
      <c r="K873" s="22"/>
      <c r="L873" s="22"/>
      <c r="M873" s="23">
        <f t="shared" si="524"/>
        <v>5647.4133700000002</v>
      </c>
      <c r="N873" s="105">
        <f t="shared" si="509"/>
        <v>90.265488820493687</v>
      </c>
      <c r="O873" s="22"/>
      <c r="P873" s="22"/>
      <c r="Q873" s="22">
        <f t="shared" si="497"/>
        <v>90.265488820493687</v>
      </c>
    </row>
    <row r="874" spans="1:17" s="5" customFormat="1" ht="20.25" customHeight="1">
      <c r="A874" s="52"/>
      <c r="B874" s="52"/>
      <c r="C874" s="52"/>
      <c r="D874" s="52"/>
      <c r="E874" s="33" t="s">
        <v>59</v>
      </c>
      <c r="F874" s="21">
        <v>5432.0479999999998</v>
      </c>
      <c r="G874" s="22"/>
      <c r="H874" s="22"/>
      <c r="I874" s="23">
        <v>5432.0479999999998</v>
      </c>
      <c r="J874" s="21">
        <v>5166.20406</v>
      </c>
      <c r="K874" s="22"/>
      <c r="L874" s="22"/>
      <c r="M874" s="23">
        <v>5166.20406</v>
      </c>
      <c r="N874" s="105">
        <f t="shared" ref="N874:N876" si="525">J874/F874*100</f>
        <v>95.106009004338702</v>
      </c>
      <c r="O874" s="22"/>
      <c r="P874" s="22"/>
      <c r="Q874" s="22">
        <f t="shared" ref="Q874:Q876" si="526">M874/I874*100</f>
        <v>95.106009004338702</v>
      </c>
    </row>
    <row r="875" spans="1:17" s="5" customFormat="1" ht="20.25" customHeight="1">
      <c r="A875" s="52"/>
      <c r="B875" s="52"/>
      <c r="C875" s="52"/>
      <c r="D875" s="52"/>
      <c r="E875" s="33" t="s">
        <v>60</v>
      </c>
      <c r="F875" s="21">
        <v>820.4</v>
      </c>
      <c r="G875" s="22"/>
      <c r="H875" s="22"/>
      <c r="I875" s="23">
        <v>820.4</v>
      </c>
      <c r="J875" s="21">
        <v>481.20931000000002</v>
      </c>
      <c r="K875" s="22"/>
      <c r="L875" s="22"/>
      <c r="M875" s="23">
        <v>481.20931000000002</v>
      </c>
      <c r="N875" s="105">
        <f t="shared" si="525"/>
        <v>58.655449780594836</v>
      </c>
      <c r="O875" s="22"/>
      <c r="P875" s="22"/>
      <c r="Q875" s="22">
        <f t="shared" si="526"/>
        <v>58.655449780594836</v>
      </c>
    </row>
    <row r="876" spans="1:17" s="5" customFormat="1" ht="20.25" customHeight="1">
      <c r="A876" s="52"/>
      <c r="B876" s="52"/>
      <c r="C876" s="52"/>
      <c r="D876" s="52"/>
      <c r="E876" s="33" t="s">
        <v>443</v>
      </c>
      <c r="F876" s="21">
        <v>4</v>
      </c>
      <c r="G876" s="22"/>
      <c r="H876" s="22"/>
      <c r="I876" s="23">
        <v>4</v>
      </c>
      <c r="J876" s="21">
        <v>0</v>
      </c>
      <c r="K876" s="22"/>
      <c r="L876" s="22"/>
      <c r="M876" s="23">
        <v>0</v>
      </c>
      <c r="N876" s="105">
        <f t="shared" si="525"/>
        <v>0</v>
      </c>
      <c r="O876" s="22"/>
      <c r="P876" s="22"/>
      <c r="Q876" s="22">
        <f t="shared" si="526"/>
        <v>0</v>
      </c>
    </row>
    <row r="877" spans="1:17" s="5" customFormat="1" ht="20.25" customHeight="1">
      <c r="A877" s="52" t="s">
        <v>57</v>
      </c>
      <c r="B877" s="65" t="s">
        <v>437</v>
      </c>
      <c r="C877" s="65" t="s">
        <v>438</v>
      </c>
      <c r="D877" s="44" t="s">
        <v>31</v>
      </c>
      <c r="E877" s="33"/>
      <c r="F877" s="21">
        <f>F878</f>
        <v>6256.4479999999994</v>
      </c>
      <c r="G877" s="22"/>
      <c r="H877" s="22"/>
      <c r="I877" s="23">
        <f t="shared" ref="G877:M877" si="527">I878</f>
        <v>6256.4479999999994</v>
      </c>
      <c r="J877" s="21">
        <f t="shared" si="527"/>
        <v>5647.4133700000002</v>
      </c>
      <c r="K877" s="22"/>
      <c r="L877" s="22"/>
      <c r="M877" s="23">
        <f t="shared" si="527"/>
        <v>5647.4133700000002</v>
      </c>
      <c r="N877" s="105">
        <f t="shared" si="509"/>
        <v>90.265488820493687</v>
      </c>
      <c r="O877" s="22"/>
      <c r="P877" s="22"/>
      <c r="Q877" s="22">
        <f t="shared" si="497"/>
        <v>90.265488820493687</v>
      </c>
    </row>
    <row r="878" spans="1:17" s="5" customFormat="1" ht="20.25" customHeight="1">
      <c r="A878" s="52"/>
      <c r="B878" s="65"/>
      <c r="C878" s="65"/>
      <c r="D878" s="52" t="s">
        <v>416</v>
      </c>
      <c r="E878" s="33"/>
      <c r="F878" s="21">
        <f>F879+F880+F881</f>
        <v>6256.4479999999994</v>
      </c>
      <c r="G878" s="22"/>
      <c r="H878" s="22"/>
      <c r="I878" s="23">
        <f t="shared" ref="G878:M878" si="528">I879+I880+I881</f>
        <v>6256.4479999999994</v>
      </c>
      <c r="J878" s="21">
        <f t="shared" si="528"/>
        <v>5647.4133700000002</v>
      </c>
      <c r="K878" s="22"/>
      <c r="L878" s="22"/>
      <c r="M878" s="23">
        <f t="shared" si="528"/>
        <v>5647.4133700000002</v>
      </c>
      <c r="N878" s="105">
        <f t="shared" si="509"/>
        <v>90.265488820493687</v>
      </c>
      <c r="O878" s="22"/>
      <c r="P878" s="22"/>
      <c r="Q878" s="22">
        <f t="shared" si="497"/>
        <v>90.265488820493687</v>
      </c>
    </row>
    <row r="879" spans="1:17" s="5" customFormat="1" ht="20.25" customHeight="1">
      <c r="A879" s="52"/>
      <c r="B879" s="65"/>
      <c r="C879" s="65"/>
      <c r="D879" s="52"/>
      <c r="E879" s="33" t="s">
        <v>59</v>
      </c>
      <c r="F879" s="21">
        <v>5432.0479999999998</v>
      </c>
      <c r="G879" s="22"/>
      <c r="H879" s="22"/>
      <c r="I879" s="23">
        <v>5432.0479999999998</v>
      </c>
      <c r="J879" s="21">
        <v>5166.20406</v>
      </c>
      <c r="K879" s="22"/>
      <c r="L879" s="22"/>
      <c r="M879" s="23">
        <v>5166.20406</v>
      </c>
      <c r="N879" s="105">
        <f t="shared" ref="N879:N881" si="529">J879/F879*100</f>
        <v>95.106009004338702</v>
      </c>
      <c r="O879" s="22"/>
      <c r="P879" s="22"/>
      <c r="Q879" s="22">
        <f t="shared" ref="Q879:Q881" si="530">M879/I879*100</f>
        <v>95.106009004338702</v>
      </c>
    </row>
    <row r="880" spans="1:17" s="5" customFormat="1" ht="20.25" customHeight="1">
      <c r="A880" s="52"/>
      <c r="B880" s="65"/>
      <c r="C880" s="65"/>
      <c r="D880" s="52"/>
      <c r="E880" s="33" t="s">
        <v>60</v>
      </c>
      <c r="F880" s="21">
        <v>820.4</v>
      </c>
      <c r="G880" s="22"/>
      <c r="H880" s="22"/>
      <c r="I880" s="23">
        <v>820.4</v>
      </c>
      <c r="J880" s="21">
        <v>481.20931000000002</v>
      </c>
      <c r="K880" s="22"/>
      <c r="L880" s="22"/>
      <c r="M880" s="23">
        <v>481.20931000000002</v>
      </c>
      <c r="N880" s="105">
        <f t="shared" si="529"/>
        <v>58.655449780594836</v>
      </c>
      <c r="O880" s="22"/>
      <c r="P880" s="22"/>
      <c r="Q880" s="22">
        <f t="shared" si="530"/>
        <v>58.655449780594836</v>
      </c>
    </row>
    <row r="881" spans="1:17" s="5" customFormat="1" ht="20.25" customHeight="1">
      <c r="A881" s="52"/>
      <c r="B881" s="65"/>
      <c r="C881" s="65"/>
      <c r="D881" s="52"/>
      <c r="E881" s="33" t="s">
        <v>443</v>
      </c>
      <c r="F881" s="21">
        <v>4</v>
      </c>
      <c r="G881" s="22"/>
      <c r="H881" s="22"/>
      <c r="I881" s="23">
        <v>4</v>
      </c>
      <c r="J881" s="21">
        <v>0</v>
      </c>
      <c r="K881" s="22"/>
      <c r="L881" s="22"/>
      <c r="M881" s="23">
        <v>0</v>
      </c>
      <c r="N881" s="105">
        <f t="shared" si="529"/>
        <v>0</v>
      </c>
      <c r="O881" s="22"/>
      <c r="P881" s="22"/>
      <c r="Q881" s="22">
        <f t="shared" si="530"/>
        <v>0</v>
      </c>
    </row>
    <row r="882" spans="1:17" s="5" customFormat="1" ht="20.25" customHeight="1">
      <c r="A882" s="52" t="s">
        <v>440</v>
      </c>
      <c r="B882" s="52" t="s">
        <v>441</v>
      </c>
      <c r="C882" s="52" t="s">
        <v>442</v>
      </c>
      <c r="D882" s="44" t="s">
        <v>15</v>
      </c>
      <c r="E882" s="33"/>
      <c r="F882" s="21">
        <f>F883</f>
        <v>6256.4479999999994</v>
      </c>
      <c r="G882" s="22"/>
      <c r="H882" s="22"/>
      <c r="I882" s="23">
        <f t="shared" ref="G882:M882" si="531">I883</f>
        <v>6256.4479999999994</v>
      </c>
      <c r="J882" s="21">
        <f t="shared" si="531"/>
        <v>5647.4133700000002</v>
      </c>
      <c r="K882" s="22"/>
      <c r="L882" s="22"/>
      <c r="M882" s="23">
        <f t="shared" si="531"/>
        <v>5647.4133700000002</v>
      </c>
      <c r="N882" s="105">
        <f t="shared" si="509"/>
        <v>90.265488820493687</v>
      </c>
      <c r="O882" s="22"/>
      <c r="P882" s="22"/>
      <c r="Q882" s="22">
        <f t="shared" si="497"/>
        <v>90.265488820493687</v>
      </c>
    </row>
    <row r="883" spans="1:17" s="5" customFormat="1" ht="20.25" customHeight="1">
      <c r="A883" s="52"/>
      <c r="B883" s="52"/>
      <c r="C883" s="62"/>
      <c r="D883" s="52" t="s">
        <v>439</v>
      </c>
      <c r="E883" s="33"/>
      <c r="F883" s="21">
        <f>F884+F885+F886</f>
        <v>6256.4479999999994</v>
      </c>
      <c r="G883" s="22"/>
      <c r="H883" s="22"/>
      <c r="I883" s="23">
        <f t="shared" ref="G883:M883" si="532">I884+I885+I886</f>
        <v>6256.4479999999994</v>
      </c>
      <c r="J883" s="21">
        <f t="shared" si="532"/>
        <v>5647.4133700000002</v>
      </c>
      <c r="K883" s="22"/>
      <c r="L883" s="22"/>
      <c r="M883" s="23">
        <f t="shared" si="532"/>
        <v>5647.4133700000002</v>
      </c>
      <c r="N883" s="105">
        <f t="shared" si="509"/>
        <v>90.265488820493687</v>
      </c>
      <c r="O883" s="22"/>
      <c r="P883" s="22"/>
      <c r="Q883" s="22">
        <f t="shared" si="497"/>
        <v>90.265488820493687</v>
      </c>
    </row>
    <row r="884" spans="1:17" s="5" customFormat="1" ht="20.25" customHeight="1">
      <c r="A884" s="52"/>
      <c r="B884" s="52"/>
      <c r="C884" s="62"/>
      <c r="D884" s="52"/>
      <c r="E884" s="33" t="s">
        <v>59</v>
      </c>
      <c r="F884" s="21">
        <v>5432.0479999999998</v>
      </c>
      <c r="G884" s="22"/>
      <c r="H884" s="22"/>
      <c r="I884" s="23">
        <v>5432.0479999999998</v>
      </c>
      <c r="J884" s="21">
        <v>5166.20406</v>
      </c>
      <c r="K884" s="22"/>
      <c r="L884" s="22"/>
      <c r="M884" s="23">
        <v>5166.20406</v>
      </c>
      <c r="N884" s="105">
        <f t="shared" si="509"/>
        <v>95.106009004338702</v>
      </c>
      <c r="O884" s="22"/>
      <c r="P884" s="22"/>
      <c r="Q884" s="22">
        <f t="shared" si="497"/>
        <v>95.106009004338702</v>
      </c>
    </row>
    <row r="885" spans="1:17" s="5" customFormat="1" ht="20.25" customHeight="1">
      <c r="A885" s="52"/>
      <c r="B885" s="52"/>
      <c r="C885" s="62"/>
      <c r="D885" s="52"/>
      <c r="E885" s="33" t="s">
        <v>60</v>
      </c>
      <c r="F885" s="21">
        <v>820.4</v>
      </c>
      <c r="G885" s="22"/>
      <c r="H885" s="22"/>
      <c r="I885" s="23">
        <v>820.4</v>
      </c>
      <c r="J885" s="21">
        <v>481.20931000000002</v>
      </c>
      <c r="K885" s="22"/>
      <c r="L885" s="22"/>
      <c r="M885" s="23">
        <v>481.20931000000002</v>
      </c>
      <c r="N885" s="105">
        <f t="shared" si="509"/>
        <v>58.655449780594836</v>
      </c>
      <c r="O885" s="22"/>
      <c r="P885" s="22"/>
      <c r="Q885" s="22">
        <f t="shared" si="497"/>
        <v>58.655449780594836</v>
      </c>
    </row>
    <row r="886" spans="1:17" s="5" customFormat="1" ht="20.25" customHeight="1">
      <c r="A886" s="52"/>
      <c r="B886" s="52"/>
      <c r="C886" s="62"/>
      <c r="D886" s="52"/>
      <c r="E886" s="33" t="s">
        <v>443</v>
      </c>
      <c r="F886" s="21">
        <v>4</v>
      </c>
      <c r="G886" s="22"/>
      <c r="H886" s="22"/>
      <c r="I886" s="23">
        <v>4</v>
      </c>
      <c r="J886" s="21">
        <v>0</v>
      </c>
      <c r="K886" s="22"/>
      <c r="L886" s="22"/>
      <c r="M886" s="23">
        <v>0</v>
      </c>
      <c r="N886" s="105">
        <f t="shared" si="509"/>
        <v>0</v>
      </c>
      <c r="O886" s="22"/>
      <c r="P886" s="22"/>
      <c r="Q886" s="22">
        <f t="shared" si="497"/>
        <v>0</v>
      </c>
    </row>
    <row r="887" spans="1:17" s="5" customFormat="1" ht="25.5" customHeight="1">
      <c r="A887" s="63" t="s">
        <v>27</v>
      </c>
      <c r="B887" s="63" t="s">
        <v>240</v>
      </c>
      <c r="C887" s="63" t="s">
        <v>293</v>
      </c>
      <c r="D887" s="45" t="s">
        <v>15</v>
      </c>
      <c r="E887" s="101"/>
      <c r="F887" s="16">
        <f>F888</f>
        <v>61193.953960000013</v>
      </c>
      <c r="G887" s="17">
        <f t="shared" ref="G887:M887" si="533">G888</f>
        <v>1366.7</v>
      </c>
      <c r="H887" s="17">
        <f t="shared" si="533"/>
        <v>2544.1097500000001</v>
      </c>
      <c r="I887" s="18">
        <f t="shared" si="533"/>
        <v>57283.144210000013</v>
      </c>
      <c r="J887" s="16">
        <f t="shared" si="533"/>
        <v>48386.72997</v>
      </c>
      <c r="K887" s="17">
        <f t="shared" si="533"/>
        <v>0</v>
      </c>
      <c r="L887" s="17">
        <f t="shared" si="533"/>
        <v>2023.6744699999997</v>
      </c>
      <c r="M887" s="18">
        <f t="shared" si="533"/>
        <v>46363.055500000002</v>
      </c>
      <c r="N887" s="19">
        <f t="shared" si="509"/>
        <v>79.07109581712669</v>
      </c>
      <c r="O887" s="17">
        <f t="shared" si="509"/>
        <v>0</v>
      </c>
      <c r="P887" s="17">
        <f t="shared" ref="P887:P894" si="534">L887/H887*100</f>
        <v>79.543520872085011</v>
      </c>
      <c r="Q887" s="17">
        <f t="shared" si="497"/>
        <v>80.936645743524551</v>
      </c>
    </row>
    <row r="888" spans="1:17" s="5" customFormat="1" ht="22.5" customHeight="1">
      <c r="A888" s="64"/>
      <c r="B888" s="64"/>
      <c r="C888" s="64"/>
      <c r="D888" s="53" t="s">
        <v>228</v>
      </c>
      <c r="E888" s="33"/>
      <c r="F888" s="21">
        <f t="shared" ref="F888:M888" si="535">SUM(F889:F915)</f>
        <v>61193.953960000013</v>
      </c>
      <c r="G888" s="22">
        <f t="shared" si="535"/>
        <v>1366.7</v>
      </c>
      <c r="H888" s="22">
        <f t="shared" si="535"/>
        <v>2544.1097500000001</v>
      </c>
      <c r="I888" s="23">
        <f t="shared" si="535"/>
        <v>57283.144210000013</v>
      </c>
      <c r="J888" s="21">
        <f t="shared" si="535"/>
        <v>48386.72997</v>
      </c>
      <c r="K888" s="22">
        <f t="shared" si="535"/>
        <v>0</v>
      </c>
      <c r="L888" s="22">
        <f t="shared" si="535"/>
        <v>2023.6744699999997</v>
      </c>
      <c r="M888" s="23">
        <f t="shared" si="535"/>
        <v>46363.055500000002</v>
      </c>
      <c r="N888" s="105">
        <f t="shared" si="509"/>
        <v>79.07109581712669</v>
      </c>
      <c r="O888" s="22">
        <f t="shared" si="509"/>
        <v>0</v>
      </c>
      <c r="P888" s="22">
        <f t="shared" si="534"/>
        <v>79.543520872085011</v>
      </c>
      <c r="Q888" s="22">
        <f t="shared" si="497"/>
        <v>80.936645743524551</v>
      </c>
    </row>
    <row r="889" spans="1:17" s="5" customFormat="1" ht="12">
      <c r="A889" s="64"/>
      <c r="B889" s="64"/>
      <c r="C889" s="64"/>
      <c r="D889" s="54"/>
      <c r="E889" s="33" t="s">
        <v>490</v>
      </c>
      <c r="F889" s="21">
        <v>745.85479999999995</v>
      </c>
      <c r="G889" s="22"/>
      <c r="H889" s="22">
        <v>745.85479999999995</v>
      </c>
      <c r="I889" s="23"/>
      <c r="J889" s="21">
        <v>713.46249</v>
      </c>
      <c r="K889" s="22"/>
      <c r="L889" s="22">
        <v>713.46249</v>
      </c>
      <c r="M889" s="23"/>
      <c r="N889" s="105">
        <f t="shared" si="509"/>
        <v>95.657021983367272</v>
      </c>
      <c r="O889" s="22"/>
      <c r="P889" s="22">
        <f t="shared" si="534"/>
        <v>95.657021983367272</v>
      </c>
      <c r="Q889" s="22"/>
    </row>
    <row r="890" spans="1:17" s="5" customFormat="1" ht="12">
      <c r="A890" s="64"/>
      <c r="B890" s="64"/>
      <c r="C890" s="64"/>
      <c r="D890" s="54"/>
      <c r="E890" s="33" t="s">
        <v>491</v>
      </c>
      <c r="F890" s="21">
        <v>37.145200000000003</v>
      </c>
      <c r="G890" s="22"/>
      <c r="H890" s="22">
        <v>37.145200000000003</v>
      </c>
      <c r="I890" s="23"/>
      <c r="J890" s="21">
        <v>1.6649</v>
      </c>
      <c r="K890" s="22"/>
      <c r="L890" s="22">
        <v>1.6649</v>
      </c>
      <c r="M890" s="23"/>
      <c r="N890" s="105">
        <f t="shared" si="509"/>
        <v>4.4821403573005396</v>
      </c>
      <c r="O890" s="22"/>
      <c r="P890" s="22">
        <f t="shared" si="534"/>
        <v>4.4821403573005396</v>
      </c>
      <c r="Q890" s="22"/>
    </row>
    <row r="891" spans="1:17" s="5" customFormat="1" ht="12">
      <c r="A891" s="64"/>
      <c r="B891" s="64"/>
      <c r="C891" s="64"/>
      <c r="D891" s="54"/>
      <c r="E891" s="33" t="s">
        <v>607</v>
      </c>
      <c r="F891" s="21">
        <v>383.87427000000002</v>
      </c>
      <c r="G891" s="22"/>
      <c r="H891" s="22">
        <v>383.87427000000002</v>
      </c>
      <c r="I891" s="23"/>
      <c r="J891" s="21">
        <v>305.28321</v>
      </c>
      <c r="K891" s="22"/>
      <c r="L891" s="22">
        <v>305.28321</v>
      </c>
      <c r="M891" s="23"/>
      <c r="N891" s="105">
        <f t="shared" si="509"/>
        <v>79.526874775952024</v>
      </c>
      <c r="O891" s="22"/>
      <c r="P891" s="22">
        <f t="shared" si="534"/>
        <v>79.526874775952024</v>
      </c>
      <c r="Q891" s="22"/>
    </row>
    <row r="892" spans="1:17" s="5" customFormat="1" ht="12">
      <c r="A892" s="64"/>
      <c r="B892" s="64"/>
      <c r="C892" s="64"/>
      <c r="D892" s="54"/>
      <c r="E892" s="33" t="s">
        <v>608</v>
      </c>
      <c r="F892" s="21">
        <v>18</v>
      </c>
      <c r="G892" s="22"/>
      <c r="H892" s="22">
        <v>18</v>
      </c>
      <c r="I892" s="23"/>
      <c r="J892" s="21">
        <v>0</v>
      </c>
      <c r="K892" s="22"/>
      <c r="L892" s="22">
        <v>0</v>
      </c>
      <c r="M892" s="23"/>
      <c r="N892" s="105">
        <f t="shared" si="509"/>
        <v>0</v>
      </c>
      <c r="O892" s="22"/>
      <c r="P892" s="22">
        <f t="shared" si="534"/>
        <v>0</v>
      </c>
      <c r="Q892" s="22"/>
    </row>
    <row r="893" spans="1:17" s="5" customFormat="1" ht="12">
      <c r="A893" s="64"/>
      <c r="B893" s="64"/>
      <c r="C893" s="64"/>
      <c r="D893" s="54"/>
      <c r="E893" s="33" t="s">
        <v>606</v>
      </c>
      <c r="F893" s="21">
        <v>302.23548</v>
      </c>
      <c r="G893" s="22"/>
      <c r="H893" s="22">
        <v>302.23548</v>
      </c>
      <c r="I893" s="23"/>
      <c r="J893" s="21">
        <v>285.68511999999998</v>
      </c>
      <c r="K893" s="22"/>
      <c r="L893" s="22">
        <v>285.68511999999998</v>
      </c>
      <c r="M893" s="23"/>
      <c r="N893" s="105">
        <f t="shared" si="509"/>
        <v>94.524018159615139</v>
      </c>
      <c r="O893" s="22"/>
      <c r="P893" s="22">
        <f t="shared" si="534"/>
        <v>94.524018159615139</v>
      </c>
      <c r="Q893" s="22"/>
    </row>
    <row r="894" spans="1:17" s="5" customFormat="1" ht="12">
      <c r="A894" s="64"/>
      <c r="B894" s="64"/>
      <c r="C894" s="64"/>
      <c r="D894" s="54"/>
      <c r="E894" s="33" t="s">
        <v>496</v>
      </c>
      <c r="F894" s="21">
        <v>33</v>
      </c>
      <c r="G894" s="22"/>
      <c r="H894" s="22">
        <v>33</v>
      </c>
      <c r="I894" s="23"/>
      <c r="J894" s="21">
        <v>19.8</v>
      </c>
      <c r="K894" s="22"/>
      <c r="L894" s="22">
        <v>19.8</v>
      </c>
      <c r="M894" s="23"/>
      <c r="N894" s="105">
        <f t="shared" si="509"/>
        <v>60</v>
      </c>
      <c r="O894" s="22"/>
      <c r="P894" s="22">
        <f t="shared" si="534"/>
        <v>60</v>
      </c>
      <c r="Q894" s="22"/>
    </row>
    <row r="895" spans="1:17" s="5" customFormat="1" ht="12">
      <c r="A895" s="64"/>
      <c r="B895" s="64"/>
      <c r="C895" s="64"/>
      <c r="D895" s="54"/>
      <c r="E895" s="33" t="s">
        <v>609</v>
      </c>
      <c r="F895" s="21">
        <v>1869.2</v>
      </c>
      <c r="G895" s="22"/>
      <c r="H895" s="22"/>
      <c r="I895" s="23">
        <v>1869.2</v>
      </c>
      <c r="J895" s="21">
        <v>1591.28035</v>
      </c>
      <c r="K895" s="22"/>
      <c r="L895" s="22"/>
      <c r="M895" s="23">
        <v>1591.28035</v>
      </c>
      <c r="N895" s="105">
        <f t="shared" si="509"/>
        <v>85.131625829231751</v>
      </c>
      <c r="O895" s="22"/>
      <c r="P895" s="22"/>
      <c r="Q895" s="22">
        <f t="shared" ref="Q895:Q909" si="536">M895/I895*100</f>
        <v>85.131625829231751</v>
      </c>
    </row>
    <row r="896" spans="1:17" s="5" customFormat="1" ht="12">
      <c r="A896" s="64"/>
      <c r="B896" s="64"/>
      <c r="C896" s="64"/>
      <c r="D896" s="54"/>
      <c r="E896" s="33" t="s">
        <v>610</v>
      </c>
      <c r="F896" s="21">
        <v>85.04</v>
      </c>
      <c r="G896" s="22"/>
      <c r="H896" s="22"/>
      <c r="I896" s="23">
        <v>85.04</v>
      </c>
      <c r="J896" s="21">
        <v>72.59</v>
      </c>
      <c r="K896" s="22"/>
      <c r="L896" s="22"/>
      <c r="M896" s="23">
        <v>72.59</v>
      </c>
      <c r="N896" s="105">
        <f t="shared" si="509"/>
        <v>85.359830667920974</v>
      </c>
      <c r="O896" s="22"/>
      <c r="P896" s="22"/>
      <c r="Q896" s="22">
        <f t="shared" si="536"/>
        <v>85.359830667920974</v>
      </c>
    </row>
    <row r="897" spans="1:17" s="5" customFormat="1" ht="12">
      <c r="A897" s="64"/>
      <c r="B897" s="64"/>
      <c r="C897" s="64"/>
      <c r="D897" s="54"/>
      <c r="E897" s="33" t="s">
        <v>233</v>
      </c>
      <c r="F897" s="21">
        <v>8037.5240000000003</v>
      </c>
      <c r="G897" s="22"/>
      <c r="H897" s="22"/>
      <c r="I897" s="23">
        <v>8037.5240000000003</v>
      </c>
      <c r="J897" s="21">
        <v>7356.8639400000002</v>
      </c>
      <c r="K897" s="22"/>
      <c r="L897" s="22"/>
      <c r="M897" s="23">
        <v>7356.8639400000002</v>
      </c>
      <c r="N897" s="105">
        <f t="shared" si="509"/>
        <v>91.531470885810108</v>
      </c>
      <c r="O897" s="22"/>
      <c r="P897" s="22"/>
      <c r="Q897" s="22">
        <f t="shared" si="536"/>
        <v>91.531470885810108</v>
      </c>
    </row>
    <row r="898" spans="1:17" s="5" customFormat="1" ht="12">
      <c r="A898" s="64"/>
      <c r="B898" s="64"/>
      <c r="C898" s="64"/>
      <c r="D898" s="54"/>
      <c r="E898" s="33" t="s">
        <v>234</v>
      </c>
      <c r="F898" s="21">
        <v>6666.5</v>
      </c>
      <c r="G898" s="22"/>
      <c r="H898" s="22"/>
      <c r="I898" s="23">
        <v>6666.5</v>
      </c>
      <c r="J898" s="21">
        <v>3867.0702900000001</v>
      </c>
      <c r="K898" s="22"/>
      <c r="L898" s="22"/>
      <c r="M898" s="23">
        <v>3867.0702900000001</v>
      </c>
      <c r="N898" s="105">
        <f t="shared" si="509"/>
        <v>58.007504537613443</v>
      </c>
      <c r="O898" s="22"/>
      <c r="P898" s="22"/>
      <c r="Q898" s="22">
        <f t="shared" si="536"/>
        <v>58.007504537613443</v>
      </c>
    </row>
    <row r="899" spans="1:17" s="5" customFormat="1" ht="12">
      <c r="A899" s="64"/>
      <c r="B899" s="64"/>
      <c r="C899" s="64"/>
      <c r="D899" s="54"/>
      <c r="E899" s="33" t="s">
        <v>235</v>
      </c>
      <c r="F899" s="21">
        <v>26.7</v>
      </c>
      <c r="G899" s="22"/>
      <c r="H899" s="22"/>
      <c r="I899" s="23">
        <v>26.7</v>
      </c>
      <c r="J899" s="21">
        <v>19.280999999999999</v>
      </c>
      <c r="K899" s="22"/>
      <c r="L899" s="22"/>
      <c r="M899" s="23">
        <v>19.280999999999999</v>
      </c>
      <c r="N899" s="105">
        <f t="shared" si="509"/>
        <v>72.213483146067418</v>
      </c>
      <c r="O899" s="22"/>
      <c r="P899" s="22"/>
      <c r="Q899" s="22">
        <f t="shared" si="536"/>
        <v>72.213483146067418</v>
      </c>
    </row>
    <row r="900" spans="1:17" s="5" customFormat="1" ht="12">
      <c r="A900" s="64"/>
      <c r="B900" s="64"/>
      <c r="C900" s="64"/>
      <c r="D900" s="54"/>
      <c r="E900" s="33" t="s">
        <v>509</v>
      </c>
      <c r="F900" s="21">
        <v>3861</v>
      </c>
      <c r="G900" s="22"/>
      <c r="H900" s="22"/>
      <c r="I900" s="23">
        <v>3861</v>
      </c>
      <c r="J900" s="21">
        <v>2563.8577799999998</v>
      </c>
      <c r="K900" s="22"/>
      <c r="L900" s="22"/>
      <c r="M900" s="23">
        <v>2563.8577799999998</v>
      </c>
      <c r="N900" s="105">
        <f t="shared" si="509"/>
        <v>66.4039829059829</v>
      </c>
      <c r="O900" s="22"/>
      <c r="P900" s="22"/>
      <c r="Q900" s="22">
        <f t="shared" si="536"/>
        <v>66.4039829059829</v>
      </c>
    </row>
    <row r="901" spans="1:17" s="5" customFormat="1" ht="12">
      <c r="A901" s="64"/>
      <c r="B901" s="64"/>
      <c r="C901" s="64"/>
      <c r="D901" s="54"/>
      <c r="E901" s="33" t="s">
        <v>510</v>
      </c>
      <c r="F901" s="21">
        <v>82.84</v>
      </c>
      <c r="G901" s="22"/>
      <c r="H901" s="22"/>
      <c r="I901" s="23">
        <v>82.84</v>
      </c>
      <c r="J901" s="21">
        <v>75.39</v>
      </c>
      <c r="K901" s="22"/>
      <c r="L901" s="22"/>
      <c r="M901" s="23">
        <v>75.39</v>
      </c>
      <c r="N901" s="105">
        <f t="shared" si="509"/>
        <v>91.006760019314342</v>
      </c>
      <c r="O901" s="22"/>
      <c r="P901" s="22"/>
      <c r="Q901" s="22">
        <f t="shared" si="536"/>
        <v>91.006760019314342</v>
      </c>
    </row>
    <row r="902" spans="1:17" s="5" customFormat="1" ht="12">
      <c r="A902" s="64"/>
      <c r="B902" s="64"/>
      <c r="C902" s="64"/>
      <c r="D902" s="54"/>
      <c r="E902" s="33" t="s">
        <v>511</v>
      </c>
      <c r="F902" s="21">
        <v>1.2</v>
      </c>
      <c r="G902" s="22"/>
      <c r="H902" s="22"/>
      <c r="I902" s="23">
        <v>1.2</v>
      </c>
      <c r="J902" s="21">
        <v>1.17</v>
      </c>
      <c r="K902" s="22"/>
      <c r="L902" s="22"/>
      <c r="M902" s="23">
        <v>1.17</v>
      </c>
      <c r="N902" s="105">
        <f t="shared" si="509"/>
        <v>97.5</v>
      </c>
      <c r="O902" s="22"/>
      <c r="P902" s="22"/>
      <c r="Q902" s="22">
        <f t="shared" si="536"/>
        <v>97.5</v>
      </c>
    </row>
    <row r="903" spans="1:17" s="5" customFormat="1" ht="12">
      <c r="A903" s="64"/>
      <c r="B903" s="64"/>
      <c r="C903" s="64"/>
      <c r="D903" s="54"/>
      <c r="E903" s="33" t="s">
        <v>515</v>
      </c>
      <c r="F903" s="21">
        <v>21042</v>
      </c>
      <c r="G903" s="22"/>
      <c r="H903" s="22"/>
      <c r="I903" s="23">
        <v>21042</v>
      </c>
      <c r="J903" s="21">
        <v>19057.719949999999</v>
      </c>
      <c r="K903" s="22"/>
      <c r="L903" s="22"/>
      <c r="M903" s="23">
        <v>19057.719949999999</v>
      </c>
      <c r="N903" s="105">
        <f t="shared" si="509"/>
        <v>90.569907565820728</v>
      </c>
      <c r="O903" s="22"/>
      <c r="P903" s="22"/>
      <c r="Q903" s="22">
        <f t="shared" si="536"/>
        <v>90.569907565820728</v>
      </c>
    </row>
    <row r="904" spans="1:17" s="5" customFormat="1" ht="12">
      <c r="A904" s="64"/>
      <c r="B904" s="64"/>
      <c r="C904" s="64"/>
      <c r="D904" s="54"/>
      <c r="E904" s="33" t="s">
        <v>516</v>
      </c>
      <c r="F904" s="21">
        <v>7959.8</v>
      </c>
      <c r="G904" s="22"/>
      <c r="H904" s="22"/>
      <c r="I904" s="23">
        <v>7959.8</v>
      </c>
      <c r="J904" s="21">
        <v>5732.0846700000002</v>
      </c>
      <c r="K904" s="22"/>
      <c r="L904" s="22"/>
      <c r="M904" s="23">
        <v>5732.0846700000002</v>
      </c>
      <c r="N904" s="105">
        <f t="shared" si="509"/>
        <v>72.012923314656149</v>
      </c>
      <c r="O904" s="22"/>
      <c r="P904" s="22"/>
      <c r="Q904" s="22">
        <f t="shared" si="536"/>
        <v>72.012923314656149</v>
      </c>
    </row>
    <row r="905" spans="1:17" s="5" customFormat="1" ht="12">
      <c r="A905" s="64"/>
      <c r="B905" s="64"/>
      <c r="C905" s="64"/>
      <c r="D905" s="54"/>
      <c r="E905" s="33" t="s">
        <v>517</v>
      </c>
      <c r="F905" s="21">
        <v>1730.923</v>
      </c>
      <c r="G905" s="22"/>
      <c r="H905" s="22"/>
      <c r="I905" s="23">
        <v>1730.923</v>
      </c>
      <c r="J905" s="21">
        <v>1389.1074000000001</v>
      </c>
      <c r="K905" s="22"/>
      <c r="L905" s="22"/>
      <c r="M905" s="23">
        <v>1389.1074000000001</v>
      </c>
      <c r="N905" s="105">
        <f t="shared" si="509"/>
        <v>80.25240868600163</v>
      </c>
      <c r="O905" s="22"/>
      <c r="P905" s="22"/>
      <c r="Q905" s="22">
        <f t="shared" si="536"/>
        <v>80.25240868600163</v>
      </c>
    </row>
    <row r="906" spans="1:17" s="5" customFormat="1" ht="12">
      <c r="A906" s="64"/>
      <c r="B906" s="64"/>
      <c r="C906" s="64"/>
      <c r="D906" s="54"/>
      <c r="E906" s="33" t="s">
        <v>612</v>
      </c>
      <c r="F906" s="21">
        <v>1990</v>
      </c>
      <c r="G906" s="22"/>
      <c r="H906" s="22"/>
      <c r="I906" s="23">
        <v>1990</v>
      </c>
      <c r="J906" s="21">
        <v>1868.17741</v>
      </c>
      <c r="K906" s="22"/>
      <c r="L906" s="22"/>
      <c r="M906" s="23">
        <v>1868.17741</v>
      </c>
      <c r="N906" s="105">
        <f t="shared" si="509"/>
        <v>93.878261809045227</v>
      </c>
      <c r="O906" s="22"/>
      <c r="P906" s="22"/>
      <c r="Q906" s="22">
        <f t="shared" si="536"/>
        <v>93.878261809045227</v>
      </c>
    </row>
    <row r="907" spans="1:17" s="5" customFormat="1" ht="12">
      <c r="A907" s="64"/>
      <c r="B907" s="64"/>
      <c r="C907" s="64"/>
      <c r="D907" s="54"/>
      <c r="E907" s="33" t="s">
        <v>521</v>
      </c>
      <c r="F907" s="21">
        <v>1600</v>
      </c>
      <c r="G907" s="22"/>
      <c r="H907" s="22"/>
      <c r="I907" s="23">
        <v>1600</v>
      </c>
      <c r="J907" s="21">
        <v>1390.89222</v>
      </c>
      <c r="K907" s="22"/>
      <c r="L907" s="22"/>
      <c r="M907" s="23">
        <v>1390.89222</v>
      </c>
      <c r="N907" s="105">
        <f t="shared" si="509"/>
        <v>86.930763749999997</v>
      </c>
      <c r="O907" s="22"/>
      <c r="P907" s="22"/>
      <c r="Q907" s="22">
        <f t="shared" si="536"/>
        <v>86.930763749999997</v>
      </c>
    </row>
    <row r="908" spans="1:17" s="5" customFormat="1" ht="12">
      <c r="A908" s="64"/>
      <c r="B908" s="64"/>
      <c r="C908" s="64"/>
      <c r="D908" s="54"/>
      <c r="E908" s="33" t="s">
        <v>526</v>
      </c>
      <c r="F908" s="21">
        <v>602.6</v>
      </c>
      <c r="G908" s="22"/>
      <c r="H908" s="22"/>
      <c r="I908" s="23">
        <v>602.6</v>
      </c>
      <c r="J908" s="21">
        <v>599.34686999999997</v>
      </c>
      <c r="K908" s="22"/>
      <c r="L908" s="22"/>
      <c r="M908" s="23">
        <v>599.34686999999997</v>
      </c>
      <c r="N908" s="105">
        <f t="shared" si="509"/>
        <v>99.460151012280107</v>
      </c>
      <c r="O908" s="22"/>
      <c r="P908" s="22"/>
      <c r="Q908" s="22">
        <f t="shared" si="536"/>
        <v>99.460151012280107</v>
      </c>
    </row>
    <row r="909" spans="1:17" s="5" customFormat="1" ht="12">
      <c r="A909" s="64"/>
      <c r="B909" s="64"/>
      <c r="C909" s="64"/>
      <c r="D909" s="54"/>
      <c r="E909" s="33" t="s">
        <v>527</v>
      </c>
      <c r="F909" s="21">
        <v>20.3</v>
      </c>
      <c r="G909" s="22"/>
      <c r="H909" s="22"/>
      <c r="I909" s="23">
        <v>20.3</v>
      </c>
      <c r="J909" s="21">
        <v>20.260000000000002</v>
      </c>
      <c r="K909" s="22"/>
      <c r="L909" s="22"/>
      <c r="M909" s="23">
        <v>20.260000000000002</v>
      </c>
      <c r="N909" s="105">
        <f t="shared" si="509"/>
        <v>99.802955665024641</v>
      </c>
      <c r="O909" s="22"/>
      <c r="P909" s="22"/>
      <c r="Q909" s="22">
        <f t="shared" si="536"/>
        <v>99.802955665024641</v>
      </c>
    </row>
    <row r="910" spans="1:17" s="5" customFormat="1" ht="12">
      <c r="A910" s="64"/>
      <c r="B910" s="64"/>
      <c r="C910" s="64"/>
      <c r="D910" s="54"/>
      <c r="E910" s="33" t="s">
        <v>725</v>
      </c>
      <c r="F910" s="21">
        <v>1024</v>
      </c>
      <c r="G910" s="22"/>
      <c r="H910" s="22">
        <v>1024</v>
      </c>
      <c r="I910" s="23"/>
      <c r="J910" s="21">
        <v>697.77874999999995</v>
      </c>
      <c r="K910" s="22"/>
      <c r="L910" s="22">
        <v>697.77874999999995</v>
      </c>
      <c r="M910" s="23"/>
      <c r="N910" s="105">
        <f t="shared" si="509"/>
        <v>68.1424560546875</v>
      </c>
      <c r="O910" s="22"/>
      <c r="P910" s="22">
        <f t="shared" ref="P910" si="537">L910/H910*100</f>
        <v>68.1424560546875</v>
      </c>
      <c r="Q910" s="22"/>
    </row>
    <row r="911" spans="1:17" s="5" customFormat="1" ht="12">
      <c r="A911" s="64"/>
      <c r="B911" s="64"/>
      <c r="C911" s="64"/>
      <c r="D911" s="54"/>
      <c r="E911" s="33" t="s">
        <v>531</v>
      </c>
      <c r="F911" s="21">
        <v>1368.8</v>
      </c>
      <c r="G911" s="22"/>
      <c r="H911" s="22"/>
      <c r="I911" s="23">
        <v>1368.8</v>
      </c>
      <c r="J911" s="21">
        <v>707.24361999999996</v>
      </c>
      <c r="K911" s="22"/>
      <c r="L911" s="22"/>
      <c r="M911" s="23">
        <v>707.24361999999996</v>
      </c>
      <c r="N911" s="105">
        <f t="shared" ref="N911:O915" si="538">J911/F911*100</f>
        <v>51.668879310344828</v>
      </c>
      <c r="O911" s="22"/>
      <c r="P911" s="22"/>
      <c r="Q911" s="22">
        <f t="shared" ref="Q911:Q914" si="539">M911/I911*100</f>
        <v>51.668879310344828</v>
      </c>
    </row>
    <row r="912" spans="1:17" s="5" customFormat="1" ht="12">
      <c r="A912" s="64"/>
      <c r="B912" s="64"/>
      <c r="C912" s="64"/>
      <c r="D912" s="54"/>
      <c r="E912" s="33" t="s">
        <v>532</v>
      </c>
      <c r="F912" s="21">
        <v>7.3</v>
      </c>
      <c r="G912" s="22"/>
      <c r="H912" s="22"/>
      <c r="I912" s="23">
        <v>7.3</v>
      </c>
      <c r="J912" s="21">
        <v>7.3</v>
      </c>
      <c r="K912" s="22"/>
      <c r="L912" s="22"/>
      <c r="M912" s="23">
        <v>7.3</v>
      </c>
      <c r="N912" s="105">
        <f t="shared" si="538"/>
        <v>100</v>
      </c>
      <c r="O912" s="22"/>
      <c r="P912" s="22"/>
      <c r="Q912" s="22">
        <f t="shared" si="539"/>
        <v>100</v>
      </c>
    </row>
    <row r="913" spans="1:17" s="5" customFormat="1" ht="12">
      <c r="A913" s="64"/>
      <c r="B913" s="64"/>
      <c r="C913" s="64"/>
      <c r="D913" s="54"/>
      <c r="E913" s="33" t="s">
        <v>537</v>
      </c>
      <c r="F913" s="21">
        <v>166</v>
      </c>
      <c r="G913" s="22"/>
      <c r="H913" s="22"/>
      <c r="I913" s="23">
        <v>166</v>
      </c>
      <c r="J913" s="21">
        <v>43.42</v>
      </c>
      <c r="K913" s="22"/>
      <c r="L913" s="22"/>
      <c r="M913" s="23">
        <v>43.42</v>
      </c>
      <c r="N913" s="105">
        <f t="shared" si="538"/>
        <v>26.1566265060241</v>
      </c>
      <c r="O913" s="22"/>
      <c r="P913" s="22"/>
      <c r="Q913" s="22">
        <f t="shared" si="539"/>
        <v>26.1566265060241</v>
      </c>
    </row>
    <row r="914" spans="1:17" s="5" customFormat="1" ht="12">
      <c r="A914" s="64"/>
      <c r="B914" s="64"/>
      <c r="C914" s="64"/>
      <c r="D914" s="54"/>
      <c r="E914" s="33" t="s">
        <v>540</v>
      </c>
      <c r="F914" s="21">
        <v>165.41721000000001</v>
      </c>
      <c r="G914" s="22"/>
      <c r="H914" s="22"/>
      <c r="I914" s="23">
        <v>165.41721000000001</v>
      </c>
      <c r="J914" s="21">
        <v>0</v>
      </c>
      <c r="K914" s="22"/>
      <c r="L914" s="22"/>
      <c r="M914" s="23">
        <v>0</v>
      </c>
      <c r="N914" s="105">
        <f t="shared" si="538"/>
        <v>0</v>
      </c>
      <c r="O914" s="22"/>
      <c r="P914" s="22"/>
      <c r="Q914" s="22">
        <f t="shared" si="539"/>
        <v>0</v>
      </c>
    </row>
    <row r="915" spans="1:17" s="5" customFormat="1" ht="12">
      <c r="A915" s="64"/>
      <c r="B915" s="64"/>
      <c r="C915" s="64"/>
      <c r="D915" s="54"/>
      <c r="E915" s="103" t="s">
        <v>617</v>
      </c>
      <c r="F915" s="21">
        <v>1366.7</v>
      </c>
      <c r="G915" s="22">
        <v>1366.7</v>
      </c>
      <c r="H915" s="22"/>
      <c r="I915" s="23"/>
      <c r="J915" s="21">
        <v>0</v>
      </c>
      <c r="K915" s="22">
        <v>0</v>
      </c>
      <c r="L915" s="22"/>
      <c r="M915" s="23"/>
      <c r="N915" s="105">
        <f t="shared" si="538"/>
        <v>0</v>
      </c>
      <c r="O915" s="22">
        <f t="shared" si="538"/>
        <v>0</v>
      </c>
      <c r="P915" s="22"/>
      <c r="Q915" s="22"/>
    </row>
    <row r="916" spans="1:17" s="5" customFormat="1" ht="26.25" customHeight="1">
      <c r="A916" s="60" t="s">
        <v>19</v>
      </c>
      <c r="B916" s="60" t="s">
        <v>242</v>
      </c>
      <c r="C916" s="60" t="s">
        <v>15</v>
      </c>
      <c r="D916" s="44" t="s">
        <v>15</v>
      </c>
      <c r="E916" s="33"/>
      <c r="F916" s="21">
        <f>F917</f>
        <v>1520.1097500000001</v>
      </c>
      <c r="G916" s="22"/>
      <c r="H916" s="22">
        <f t="shared" ref="G916:M916" si="540">H917</f>
        <v>1520.1097500000001</v>
      </c>
      <c r="I916" s="23"/>
      <c r="J916" s="21">
        <f t="shared" si="540"/>
        <v>1325.8957199999998</v>
      </c>
      <c r="K916" s="22"/>
      <c r="L916" s="22">
        <f t="shared" si="540"/>
        <v>1325.8957199999998</v>
      </c>
      <c r="M916" s="23"/>
      <c r="N916" s="105">
        <f t="shared" ref="N916:N933" si="541">J916/F916*100</f>
        <v>87.223683684681291</v>
      </c>
      <c r="O916" s="22"/>
      <c r="P916" s="22">
        <f t="shared" ref="P916:P935" si="542">L916/H916*100</f>
        <v>87.223683684681291</v>
      </c>
      <c r="Q916" s="22"/>
    </row>
    <row r="917" spans="1:17" s="5" customFormat="1" ht="36.75" customHeight="1">
      <c r="A917" s="61"/>
      <c r="B917" s="61"/>
      <c r="C917" s="61"/>
      <c r="D917" s="53" t="s">
        <v>228</v>
      </c>
      <c r="E917" s="33"/>
      <c r="F917" s="21">
        <f>SUM(F918:F923)</f>
        <v>1520.1097500000001</v>
      </c>
      <c r="G917" s="22"/>
      <c r="H917" s="22">
        <f t="shared" ref="G917:M917" si="543">SUM(H918:H923)</f>
        <v>1520.1097500000001</v>
      </c>
      <c r="I917" s="23"/>
      <c r="J917" s="21">
        <f t="shared" si="543"/>
        <v>1325.8957199999998</v>
      </c>
      <c r="K917" s="22"/>
      <c r="L917" s="22">
        <f t="shared" si="543"/>
        <v>1325.8957199999998</v>
      </c>
      <c r="M917" s="23"/>
      <c r="N917" s="105">
        <f t="shared" si="541"/>
        <v>87.223683684681291</v>
      </c>
      <c r="O917" s="22"/>
      <c r="P917" s="22">
        <f t="shared" si="542"/>
        <v>87.223683684681291</v>
      </c>
      <c r="Q917" s="22"/>
    </row>
    <row r="918" spans="1:17" s="5" customFormat="1" ht="36.75" customHeight="1">
      <c r="A918" s="61"/>
      <c r="B918" s="61"/>
      <c r="C918" s="61"/>
      <c r="D918" s="54"/>
      <c r="E918" s="33" t="s">
        <v>490</v>
      </c>
      <c r="F918" s="21">
        <v>745.85479999999995</v>
      </c>
      <c r="G918" s="22"/>
      <c r="H918" s="22">
        <v>745.85479999999995</v>
      </c>
      <c r="I918" s="23"/>
      <c r="J918" s="21">
        <v>713.46249</v>
      </c>
      <c r="K918" s="22"/>
      <c r="L918" s="22">
        <v>713.46249</v>
      </c>
      <c r="M918" s="23"/>
      <c r="N918" s="105">
        <f t="shared" si="541"/>
        <v>95.657021983367272</v>
      </c>
      <c r="O918" s="22"/>
      <c r="P918" s="22">
        <f t="shared" si="542"/>
        <v>95.657021983367272</v>
      </c>
      <c r="Q918" s="22"/>
    </row>
    <row r="919" spans="1:17" s="5" customFormat="1" ht="36.75" customHeight="1">
      <c r="A919" s="61"/>
      <c r="B919" s="61"/>
      <c r="C919" s="61"/>
      <c r="D919" s="54"/>
      <c r="E919" s="33" t="s">
        <v>491</v>
      </c>
      <c r="F919" s="21">
        <v>37.145200000000003</v>
      </c>
      <c r="G919" s="22"/>
      <c r="H919" s="22">
        <v>37.145200000000003</v>
      </c>
      <c r="I919" s="23"/>
      <c r="J919" s="21">
        <v>1.6649</v>
      </c>
      <c r="K919" s="22"/>
      <c r="L919" s="22">
        <v>1.6649</v>
      </c>
      <c r="M919" s="23"/>
      <c r="N919" s="105">
        <f t="shared" si="541"/>
        <v>4.4821403573005396</v>
      </c>
      <c r="O919" s="22"/>
      <c r="P919" s="22">
        <f t="shared" si="542"/>
        <v>4.4821403573005396</v>
      </c>
      <c r="Q919" s="22"/>
    </row>
    <row r="920" spans="1:17" s="5" customFormat="1" ht="36.75" customHeight="1">
      <c r="A920" s="61"/>
      <c r="B920" s="61"/>
      <c r="C920" s="61"/>
      <c r="D920" s="54"/>
      <c r="E920" s="33" t="s">
        <v>607</v>
      </c>
      <c r="F920" s="21">
        <v>383.87427000000002</v>
      </c>
      <c r="G920" s="22"/>
      <c r="H920" s="22">
        <v>383.87427000000002</v>
      </c>
      <c r="I920" s="23"/>
      <c r="J920" s="21">
        <v>305.28321</v>
      </c>
      <c r="K920" s="22"/>
      <c r="L920" s="22">
        <v>305.28321</v>
      </c>
      <c r="M920" s="23"/>
      <c r="N920" s="105">
        <f t="shared" si="541"/>
        <v>79.526874775952024</v>
      </c>
      <c r="O920" s="22"/>
      <c r="P920" s="22">
        <f t="shared" si="542"/>
        <v>79.526874775952024</v>
      </c>
      <c r="Q920" s="22"/>
    </row>
    <row r="921" spans="1:17" s="5" customFormat="1" ht="36.75" customHeight="1">
      <c r="A921" s="61"/>
      <c r="B921" s="61"/>
      <c r="C921" s="61"/>
      <c r="D921" s="54"/>
      <c r="E921" s="33" t="s">
        <v>608</v>
      </c>
      <c r="F921" s="21">
        <v>18</v>
      </c>
      <c r="G921" s="22"/>
      <c r="H921" s="22">
        <v>18</v>
      </c>
      <c r="I921" s="23"/>
      <c r="J921" s="21">
        <v>0</v>
      </c>
      <c r="K921" s="22"/>
      <c r="L921" s="22">
        <v>0</v>
      </c>
      <c r="M921" s="23"/>
      <c r="N921" s="105">
        <f t="shared" si="541"/>
        <v>0</v>
      </c>
      <c r="O921" s="22"/>
      <c r="P921" s="22">
        <f t="shared" si="542"/>
        <v>0</v>
      </c>
      <c r="Q921" s="22"/>
    </row>
    <row r="922" spans="1:17" s="5" customFormat="1" ht="36.75" customHeight="1">
      <c r="A922" s="61"/>
      <c r="B922" s="61"/>
      <c r="C922" s="61"/>
      <c r="D922" s="54"/>
      <c r="E922" s="33" t="s">
        <v>606</v>
      </c>
      <c r="F922" s="21">
        <v>302.23548</v>
      </c>
      <c r="G922" s="22"/>
      <c r="H922" s="22">
        <v>302.23548</v>
      </c>
      <c r="I922" s="23"/>
      <c r="J922" s="21">
        <v>285.68511999999998</v>
      </c>
      <c r="K922" s="22"/>
      <c r="L922" s="22">
        <v>285.68511999999998</v>
      </c>
      <c r="M922" s="23"/>
      <c r="N922" s="105">
        <f t="shared" si="541"/>
        <v>94.524018159615139</v>
      </c>
      <c r="O922" s="22"/>
      <c r="P922" s="22">
        <f t="shared" si="542"/>
        <v>94.524018159615139</v>
      </c>
      <c r="Q922" s="22"/>
    </row>
    <row r="923" spans="1:17" s="5" customFormat="1" ht="36.75" customHeight="1">
      <c r="A923" s="61"/>
      <c r="B923" s="61"/>
      <c r="C923" s="61"/>
      <c r="D923" s="55"/>
      <c r="E923" s="33" t="s">
        <v>496</v>
      </c>
      <c r="F923" s="21">
        <v>33</v>
      </c>
      <c r="G923" s="22"/>
      <c r="H923" s="22">
        <v>33</v>
      </c>
      <c r="I923" s="23"/>
      <c r="J923" s="21">
        <v>19.8</v>
      </c>
      <c r="K923" s="22"/>
      <c r="L923" s="22">
        <v>19.8</v>
      </c>
      <c r="M923" s="23"/>
      <c r="N923" s="105">
        <f t="shared" si="541"/>
        <v>60</v>
      </c>
      <c r="O923" s="22"/>
      <c r="P923" s="22">
        <f t="shared" si="542"/>
        <v>60</v>
      </c>
      <c r="Q923" s="22"/>
    </row>
    <row r="924" spans="1:17" s="5" customFormat="1" ht="21" customHeight="1">
      <c r="A924" s="53" t="s">
        <v>20</v>
      </c>
      <c r="B924" s="53" t="s">
        <v>237</v>
      </c>
      <c r="C924" s="53" t="s">
        <v>488</v>
      </c>
      <c r="D924" s="44" t="s">
        <v>15</v>
      </c>
      <c r="E924" s="33"/>
      <c r="F924" s="21">
        <f>F925</f>
        <v>783</v>
      </c>
      <c r="G924" s="22"/>
      <c r="H924" s="22">
        <f t="shared" ref="G924:M924" si="544">H925</f>
        <v>783</v>
      </c>
      <c r="I924" s="23"/>
      <c r="J924" s="21">
        <f t="shared" si="544"/>
        <v>715.12738999999999</v>
      </c>
      <c r="K924" s="22"/>
      <c r="L924" s="22">
        <f t="shared" si="544"/>
        <v>715.12738999999999</v>
      </c>
      <c r="M924" s="23"/>
      <c r="N924" s="105">
        <f t="shared" si="541"/>
        <v>91.331722860791814</v>
      </c>
      <c r="O924" s="22"/>
      <c r="P924" s="22">
        <f t="shared" si="542"/>
        <v>91.331722860791814</v>
      </c>
      <c r="Q924" s="22"/>
    </row>
    <row r="925" spans="1:17" s="5" customFormat="1" ht="36.75" customHeight="1">
      <c r="A925" s="54"/>
      <c r="B925" s="54"/>
      <c r="C925" s="54"/>
      <c r="D925" s="53" t="s">
        <v>489</v>
      </c>
      <c r="E925" s="33"/>
      <c r="F925" s="21">
        <f>F926+F927</f>
        <v>783</v>
      </c>
      <c r="G925" s="22"/>
      <c r="H925" s="22">
        <f t="shared" ref="G925:M925" si="545">H926+H927</f>
        <v>783</v>
      </c>
      <c r="I925" s="23"/>
      <c r="J925" s="21">
        <f t="shared" si="545"/>
        <v>715.12738999999999</v>
      </c>
      <c r="K925" s="22"/>
      <c r="L925" s="22">
        <f t="shared" si="545"/>
        <v>715.12738999999999</v>
      </c>
      <c r="M925" s="23"/>
      <c r="N925" s="105">
        <f t="shared" si="541"/>
        <v>91.331722860791814</v>
      </c>
      <c r="O925" s="22"/>
      <c r="P925" s="22">
        <f t="shared" si="542"/>
        <v>91.331722860791814</v>
      </c>
      <c r="Q925" s="22"/>
    </row>
    <row r="926" spans="1:17" s="5" customFormat="1" ht="36.75" customHeight="1">
      <c r="A926" s="54"/>
      <c r="B926" s="54"/>
      <c r="C926" s="54"/>
      <c r="D926" s="54"/>
      <c r="E926" s="33" t="s">
        <v>490</v>
      </c>
      <c r="F926" s="21">
        <v>745.85479999999995</v>
      </c>
      <c r="G926" s="22"/>
      <c r="H926" s="22">
        <v>745.85479999999995</v>
      </c>
      <c r="I926" s="23"/>
      <c r="J926" s="21">
        <v>713.46249</v>
      </c>
      <c r="K926" s="22"/>
      <c r="L926" s="22">
        <v>713.46249</v>
      </c>
      <c r="M926" s="23"/>
      <c r="N926" s="105">
        <f t="shared" si="541"/>
        <v>95.657021983367272</v>
      </c>
      <c r="O926" s="22"/>
      <c r="P926" s="22">
        <f t="shared" si="542"/>
        <v>95.657021983367272</v>
      </c>
      <c r="Q926" s="22"/>
    </row>
    <row r="927" spans="1:17" s="5" customFormat="1" ht="36.75" customHeight="1">
      <c r="A927" s="55"/>
      <c r="B927" s="55"/>
      <c r="C927" s="55"/>
      <c r="D927" s="55"/>
      <c r="E927" s="33" t="s">
        <v>491</v>
      </c>
      <c r="F927" s="21">
        <v>37.145200000000003</v>
      </c>
      <c r="G927" s="22"/>
      <c r="H927" s="22">
        <v>37.145200000000003</v>
      </c>
      <c r="I927" s="23"/>
      <c r="J927" s="21">
        <v>1.6649</v>
      </c>
      <c r="K927" s="22"/>
      <c r="L927" s="22">
        <v>1.6649</v>
      </c>
      <c r="M927" s="23"/>
      <c r="N927" s="105">
        <f t="shared" si="541"/>
        <v>4.4821403573005396</v>
      </c>
      <c r="O927" s="22"/>
      <c r="P927" s="22">
        <f t="shared" si="542"/>
        <v>4.4821403573005396</v>
      </c>
      <c r="Q927" s="22"/>
    </row>
    <row r="928" spans="1:17" s="5" customFormat="1" ht="23.25" customHeight="1">
      <c r="A928" s="53" t="s">
        <v>24</v>
      </c>
      <c r="B928" s="53" t="s">
        <v>243</v>
      </c>
      <c r="C928" s="53" t="s">
        <v>294</v>
      </c>
      <c r="D928" s="44" t="s">
        <v>15</v>
      </c>
      <c r="E928" s="33"/>
      <c r="F928" s="21">
        <f>F929</f>
        <v>401.87427000000002</v>
      </c>
      <c r="G928" s="22"/>
      <c r="H928" s="22">
        <f t="shared" ref="G928:M928" si="546">H929</f>
        <v>401.87427000000002</v>
      </c>
      <c r="I928" s="23"/>
      <c r="J928" s="21">
        <f t="shared" si="546"/>
        <v>305.28321</v>
      </c>
      <c r="K928" s="22"/>
      <c r="L928" s="22">
        <f t="shared" si="546"/>
        <v>305.28321</v>
      </c>
      <c r="M928" s="23"/>
      <c r="N928" s="105">
        <f t="shared" si="541"/>
        <v>75.964855873952814</v>
      </c>
      <c r="O928" s="22"/>
      <c r="P928" s="22">
        <f t="shared" si="542"/>
        <v>75.964855873952814</v>
      </c>
      <c r="Q928" s="22"/>
    </row>
    <row r="929" spans="1:17" s="5" customFormat="1" ht="36.75" customHeight="1">
      <c r="A929" s="54"/>
      <c r="B929" s="54"/>
      <c r="C929" s="54"/>
      <c r="D929" s="53" t="s">
        <v>492</v>
      </c>
      <c r="E929" s="33"/>
      <c r="F929" s="21">
        <f>F930+F931</f>
        <v>401.87427000000002</v>
      </c>
      <c r="G929" s="22"/>
      <c r="H929" s="22">
        <f t="shared" ref="G929:M929" si="547">H930+H931</f>
        <v>401.87427000000002</v>
      </c>
      <c r="I929" s="23"/>
      <c r="J929" s="21">
        <f t="shared" si="547"/>
        <v>305.28321</v>
      </c>
      <c r="K929" s="22"/>
      <c r="L929" s="22">
        <f t="shared" si="547"/>
        <v>305.28321</v>
      </c>
      <c r="M929" s="23"/>
      <c r="N929" s="105">
        <f t="shared" si="541"/>
        <v>75.964855873952814</v>
      </c>
      <c r="O929" s="22"/>
      <c r="P929" s="22">
        <f t="shared" si="542"/>
        <v>75.964855873952814</v>
      </c>
      <c r="Q929" s="22"/>
    </row>
    <row r="930" spans="1:17" s="5" customFormat="1" ht="36.75" customHeight="1">
      <c r="A930" s="54"/>
      <c r="B930" s="54"/>
      <c r="C930" s="54"/>
      <c r="D930" s="54"/>
      <c r="E930" s="33" t="s">
        <v>607</v>
      </c>
      <c r="F930" s="21">
        <v>383.87427000000002</v>
      </c>
      <c r="G930" s="22"/>
      <c r="H930" s="22">
        <v>383.87427000000002</v>
      </c>
      <c r="I930" s="23"/>
      <c r="J930" s="21">
        <v>305.28321</v>
      </c>
      <c r="K930" s="22"/>
      <c r="L930" s="22">
        <v>305.28321</v>
      </c>
      <c r="M930" s="23"/>
      <c r="N930" s="105">
        <f t="shared" si="541"/>
        <v>79.526874775952024</v>
      </c>
      <c r="O930" s="22"/>
      <c r="P930" s="22">
        <f t="shared" si="542"/>
        <v>79.526874775952024</v>
      </c>
      <c r="Q930" s="22"/>
    </row>
    <row r="931" spans="1:17" s="5" customFormat="1" ht="36.75" customHeight="1">
      <c r="A931" s="55"/>
      <c r="B931" s="55"/>
      <c r="C931" s="55"/>
      <c r="D931" s="55"/>
      <c r="E931" s="33" t="s">
        <v>608</v>
      </c>
      <c r="F931" s="21">
        <v>18</v>
      </c>
      <c r="G931" s="22"/>
      <c r="H931" s="22">
        <v>18</v>
      </c>
      <c r="I931" s="23"/>
      <c r="J931" s="21">
        <v>0</v>
      </c>
      <c r="K931" s="22"/>
      <c r="L931" s="22">
        <v>0</v>
      </c>
      <c r="M931" s="23"/>
      <c r="N931" s="105">
        <f t="shared" si="541"/>
        <v>0</v>
      </c>
      <c r="O931" s="22"/>
      <c r="P931" s="22">
        <f t="shared" si="542"/>
        <v>0</v>
      </c>
      <c r="Q931" s="22"/>
    </row>
    <row r="932" spans="1:17" s="5" customFormat="1" ht="36.75" customHeight="1">
      <c r="A932" s="60" t="s">
        <v>493</v>
      </c>
      <c r="B932" s="60" t="s">
        <v>238</v>
      </c>
      <c r="C932" s="60" t="s">
        <v>494</v>
      </c>
      <c r="D932" s="44" t="s">
        <v>15</v>
      </c>
      <c r="E932" s="33"/>
      <c r="F932" s="21">
        <f>F933</f>
        <v>335.23548</v>
      </c>
      <c r="G932" s="22"/>
      <c r="H932" s="22">
        <f t="shared" ref="G932:M932" si="548">H933</f>
        <v>335.23548</v>
      </c>
      <c r="I932" s="23"/>
      <c r="J932" s="21">
        <f t="shared" si="548"/>
        <v>305.48511999999999</v>
      </c>
      <c r="K932" s="22"/>
      <c r="L932" s="22">
        <f t="shared" si="548"/>
        <v>305.48511999999999</v>
      </c>
      <c r="M932" s="23"/>
      <c r="N932" s="105">
        <f t="shared" si="541"/>
        <v>91.125533609986633</v>
      </c>
      <c r="O932" s="22"/>
      <c r="P932" s="22">
        <f t="shared" si="542"/>
        <v>91.125533609986633</v>
      </c>
      <c r="Q932" s="22"/>
    </row>
    <row r="933" spans="1:17" s="5" customFormat="1" ht="36.75" customHeight="1">
      <c r="A933" s="61"/>
      <c r="B933" s="61"/>
      <c r="C933" s="61"/>
      <c r="D933" s="53" t="s">
        <v>495</v>
      </c>
      <c r="E933" s="33"/>
      <c r="F933" s="21">
        <f>F934+F935</f>
        <v>335.23548</v>
      </c>
      <c r="G933" s="22"/>
      <c r="H933" s="22">
        <f t="shared" ref="G933:M933" si="549">H934+H935</f>
        <v>335.23548</v>
      </c>
      <c r="I933" s="23"/>
      <c r="J933" s="21">
        <f t="shared" si="549"/>
        <v>305.48511999999999</v>
      </c>
      <c r="K933" s="22"/>
      <c r="L933" s="22">
        <f t="shared" si="549"/>
        <v>305.48511999999999</v>
      </c>
      <c r="M933" s="23"/>
      <c r="N933" s="105">
        <f t="shared" si="541"/>
        <v>91.125533609986633</v>
      </c>
      <c r="O933" s="22"/>
      <c r="P933" s="22">
        <f t="shared" si="542"/>
        <v>91.125533609986633</v>
      </c>
      <c r="Q933" s="22"/>
    </row>
    <row r="934" spans="1:17" s="5" customFormat="1" ht="36.75" customHeight="1">
      <c r="A934" s="61"/>
      <c r="B934" s="61"/>
      <c r="C934" s="61"/>
      <c r="D934" s="54"/>
      <c r="E934" s="33" t="s">
        <v>606</v>
      </c>
      <c r="F934" s="21">
        <v>302.23548</v>
      </c>
      <c r="G934" s="22"/>
      <c r="H934" s="22">
        <v>302.23548</v>
      </c>
      <c r="I934" s="23"/>
      <c r="J934" s="21">
        <v>285.68511999999998</v>
      </c>
      <c r="K934" s="22"/>
      <c r="L934" s="22">
        <v>285.68511999999998</v>
      </c>
      <c r="M934" s="23"/>
      <c r="N934" s="105">
        <f t="shared" ref="N934:N1000" si="550">J934/F934*100</f>
        <v>94.524018159615139</v>
      </c>
      <c r="O934" s="22"/>
      <c r="P934" s="22">
        <f t="shared" si="542"/>
        <v>94.524018159615139</v>
      </c>
      <c r="Q934" s="22"/>
    </row>
    <row r="935" spans="1:17" s="5" customFormat="1" ht="36.75" customHeight="1">
      <c r="A935" s="61"/>
      <c r="B935" s="61"/>
      <c r="C935" s="61"/>
      <c r="D935" s="54"/>
      <c r="E935" s="33" t="s">
        <v>496</v>
      </c>
      <c r="F935" s="21">
        <v>33</v>
      </c>
      <c r="G935" s="22"/>
      <c r="H935" s="22">
        <v>33</v>
      </c>
      <c r="I935" s="23"/>
      <c r="J935" s="21">
        <v>19.8</v>
      </c>
      <c r="K935" s="22"/>
      <c r="L935" s="22">
        <v>19.8</v>
      </c>
      <c r="M935" s="23"/>
      <c r="N935" s="105">
        <f t="shared" si="550"/>
        <v>60</v>
      </c>
      <c r="O935" s="22"/>
      <c r="P935" s="22">
        <f t="shared" si="542"/>
        <v>60</v>
      </c>
      <c r="Q935" s="22"/>
    </row>
    <row r="936" spans="1:17" s="5" customFormat="1" ht="36.75" customHeight="1">
      <c r="A936" s="53" t="s">
        <v>126</v>
      </c>
      <c r="B936" s="53" t="s">
        <v>239</v>
      </c>
      <c r="C936" s="53" t="s">
        <v>497</v>
      </c>
      <c r="D936" s="44" t="s">
        <v>15</v>
      </c>
      <c r="E936" s="33"/>
      <c r="F936" s="21">
        <f>F937</f>
        <v>1954.24</v>
      </c>
      <c r="G936" s="22"/>
      <c r="H936" s="22"/>
      <c r="I936" s="23">
        <f t="shared" ref="G936:M936" si="551">I937</f>
        <v>1954.24</v>
      </c>
      <c r="J936" s="21">
        <f t="shared" si="551"/>
        <v>1663.8703499999999</v>
      </c>
      <c r="K936" s="22"/>
      <c r="L936" s="22"/>
      <c r="M936" s="23">
        <f t="shared" si="551"/>
        <v>1663.8703499999999</v>
      </c>
      <c r="N936" s="105">
        <f t="shared" si="550"/>
        <v>85.1415563083347</v>
      </c>
      <c r="O936" s="22"/>
      <c r="P936" s="22"/>
      <c r="Q936" s="22">
        <f t="shared" ref="Q936:Q979" si="552">M936/I936*100</f>
        <v>85.1415563083347</v>
      </c>
    </row>
    <row r="937" spans="1:17" s="5" customFormat="1" ht="36.75" customHeight="1">
      <c r="A937" s="54"/>
      <c r="B937" s="54"/>
      <c r="C937" s="54"/>
      <c r="D937" s="53" t="s">
        <v>498</v>
      </c>
      <c r="E937" s="33"/>
      <c r="F937" s="21">
        <f>F938+F939</f>
        <v>1954.24</v>
      </c>
      <c r="G937" s="22"/>
      <c r="H937" s="22"/>
      <c r="I937" s="23">
        <f t="shared" ref="G937:M937" si="553">I938+I939</f>
        <v>1954.24</v>
      </c>
      <c r="J937" s="21">
        <f t="shared" si="553"/>
        <v>1663.8703499999999</v>
      </c>
      <c r="K937" s="22"/>
      <c r="L937" s="22"/>
      <c r="M937" s="23">
        <f t="shared" si="553"/>
        <v>1663.8703499999999</v>
      </c>
      <c r="N937" s="105">
        <f t="shared" si="550"/>
        <v>85.1415563083347</v>
      </c>
      <c r="O937" s="22"/>
      <c r="P937" s="22"/>
      <c r="Q937" s="22">
        <f t="shared" si="552"/>
        <v>85.1415563083347</v>
      </c>
    </row>
    <row r="938" spans="1:17" s="5" customFormat="1" ht="36.75" customHeight="1">
      <c r="A938" s="54"/>
      <c r="B938" s="54"/>
      <c r="C938" s="54"/>
      <c r="D938" s="54"/>
      <c r="E938" s="33" t="s">
        <v>609</v>
      </c>
      <c r="F938" s="21">
        <v>1869.2</v>
      </c>
      <c r="G938" s="22"/>
      <c r="H938" s="22"/>
      <c r="I938" s="23">
        <v>1869.2</v>
      </c>
      <c r="J938" s="21">
        <v>1591.28035</v>
      </c>
      <c r="K938" s="22"/>
      <c r="L938" s="22"/>
      <c r="M938" s="23">
        <v>1591.28035</v>
      </c>
      <c r="N938" s="105">
        <f t="shared" si="550"/>
        <v>85.131625829231751</v>
      </c>
      <c r="O938" s="22"/>
      <c r="P938" s="22"/>
      <c r="Q938" s="22">
        <f t="shared" si="552"/>
        <v>85.131625829231751</v>
      </c>
    </row>
    <row r="939" spans="1:17" s="5" customFormat="1" ht="36.75" customHeight="1">
      <c r="A939" s="55"/>
      <c r="B939" s="55"/>
      <c r="C939" s="55"/>
      <c r="D939" s="55"/>
      <c r="E939" s="33" t="s">
        <v>610</v>
      </c>
      <c r="F939" s="21">
        <v>85.04</v>
      </c>
      <c r="G939" s="22"/>
      <c r="H939" s="22"/>
      <c r="I939" s="23">
        <v>85.04</v>
      </c>
      <c r="J939" s="21">
        <v>72.59</v>
      </c>
      <c r="K939" s="22"/>
      <c r="L939" s="22"/>
      <c r="M939" s="23">
        <v>72.59</v>
      </c>
      <c r="N939" s="105">
        <f t="shared" si="550"/>
        <v>85.359830667920974</v>
      </c>
      <c r="O939" s="22"/>
      <c r="P939" s="22"/>
      <c r="Q939" s="22">
        <f t="shared" si="552"/>
        <v>85.359830667920974</v>
      </c>
    </row>
    <row r="940" spans="1:17" s="5" customFormat="1" ht="36.75" customHeight="1">
      <c r="A940" s="53" t="s">
        <v>52</v>
      </c>
      <c r="B940" s="53" t="s">
        <v>499</v>
      </c>
      <c r="C940" s="53" t="s">
        <v>500</v>
      </c>
      <c r="D940" s="44" t="s">
        <v>15</v>
      </c>
      <c r="E940" s="33"/>
      <c r="F940" s="21">
        <f>F941</f>
        <v>1954.24</v>
      </c>
      <c r="G940" s="22"/>
      <c r="H940" s="22"/>
      <c r="I940" s="23">
        <f t="shared" ref="G940:M940" si="554">I941</f>
        <v>1954.24</v>
      </c>
      <c r="J940" s="21">
        <f t="shared" si="554"/>
        <v>1663.8703499999999</v>
      </c>
      <c r="K940" s="22"/>
      <c r="L940" s="22"/>
      <c r="M940" s="23">
        <f t="shared" si="554"/>
        <v>1663.8703499999999</v>
      </c>
      <c r="N940" s="105">
        <f t="shared" si="550"/>
        <v>85.1415563083347</v>
      </c>
      <c r="O940" s="22"/>
      <c r="P940" s="22"/>
      <c r="Q940" s="22">
        <f t="shared" si="552"/>
        <v>85.1415563083347</v>
      </c>
    </row>
    <row r="941" spans="1:17" s="5" customFormat="1" ht="36.75" customHeight="1">
      <c r="A941" s="54"/>
      <c r="B941" s="54"/>
      <c r="C941" s="54"/>
      <c r="D941" s="53" t="s">
        <v>498</v>
      </c>
      <c r="E941" s="33"/>
      <c r="F941" s="21">
        <f>F942+F943</f>
        <v>1954.24</v>
      </c>
      <c r="G941" s="22"/>
      <c r="H941" s="22"/>
      <c r="I941" s="23">
        <f t="shared" ref="G941:M941" si="555">I942+I943</f>
        <v>1954.24</v>
      </c>
      <c r="J941" s="21">
        <f t="shared" si="555"/>
        <v>1663.8703499999999</v>
      </c>
      <c r="K941" s="22"/>
      <c r="L941" s="22"/>
      <c r="M941" s="23">
        <f t="shared" si="555"/>
        <v>1663.8703499999999</v>
      </c>
      <c r="N941" s="105">
        <f t="shared" si="550"/>
        <v>85.1415563083347</v>
      </c>
      <c r="O941" s="22"/>
      <c r="P941" s="22"/>
      <c r="Q941" s="22">
        <f t="shared" si="552"/>
        <v>85.1415563083347</v>
      </c>
    </row>
    <row r="942" spans="1:17" s="5" customFormat="1" ht="36.75" customHeight="1">
      <c r="A942" s="54"/>
      <c r="B942" s="54"/>
      <c r="C942" s="54"/>
      <c r="D942" s="54"/>
      <c r="E942" s="33" t="s">
        <v>609</v>
      </c>
      <c r="F942" s="21">
        <v>1869.2</v>
      </c>
      <c r="G942" s="22"/>
      <c r="H942" s="22"/>
      <c r="I942" s="23">
        <v>1869.2</v>
      </c>
      <c r="J942" s="21">
        <v>1591.28035</v>
      </c>
      <c r="K942" s="22"/>
      <c r="L942" s="22"/>
      <c r="M942" s="23">
        <v>1591.28035</v>
      </c>
      <c r="N942" s="105">
        <f t="shared" si="550"/>
        <v>85.131625829231751</v>
      </c>
      <c r="O942" s="22"/>
      <c r="P942" s="22"/>
      <c r="Q942" s="22">
        <f t="shared" si="552"/>
        <v>85.131625829231751</v>
      </c>
    </row>
    <row r="943" spans="1:17" s="5" customFormat="1" ht="36.75" customHeight="1">
      <c r="A943" s="55"/>
      <c r="B943" s="55"/>
      <c r="C943" s="55"/>
      <c r="D943" s="55"/>
      <c r="E943" s="33" t="s">
        <v>610</v>
      </c>
      <c r="F943" s="21">
        <v>85.04</v>
      </c>
      <c r="G943" s="22"/>
      <c r="H943" s="22"/>
      <c r="I943" s="23">
        <v>85.04</v>
      </c>
      <c r="J943" s="21">
        <v>72.59</v>
      </c>
      <c r="K943" s="22"/>
      <c r="L943" s="22"/>
      <c r="M943" s="23">
        <v>72.59</v>
      </c>
      <c r="N943" s="105">
        <f t="shared" si="550"/>
        <v>85.359830667920974</v>
      </c>
      <c r="O943" s="22"/>
      <c r="P943" s="22"/>
      <c r="Q943" s="22">
        <f t="shared" si="552"/>
        <v>85.359830667920974</v>
      </c>
    </row>
    <row r="944" spans="1:17" s="5" customFormat="1" ht="36.75" customHeight="1">
      <c r="A944" s="60" t="s">
        <v>232</v>
      </c>
      <c r="B944" s="60" t="s">
        <v>501</v>
      </c>
      <c r="C944" s="60" t="s">
        <v>502</v>
      </c>
      <c r="D944" s="44" t="s">
        <v>15</v>
      </c>
      <c r="E944" s="33"/>
      <c r="F944" s="21">
        <f>F945</f>
        <v>14730.724000000002</v>
      </c>
      <c r="G944" s="22"/>
      <c r="H944" s="22"/>
      <c r="I944" s="23">
        <f t="shared" ref="G944:M944" si="556">I945</f>
        <v>14730.724000000002</v>
      </c>
      <c r="J944" s="21">
        <f t="shared" si="556"/>
        <v>11243.215230000002</v>
      </c>
      <c r="K944" s="22"/>
      <c r="L944" s="22"/>
      <c r="M944" s="23">
        <f t="shared" si="556"/>
        <v>11243.215230000002</v>
      </c>
      <c r="N944" s="105">
        <f t="shared" si="550"/>
        <v>76.32493304470303</v>
      </c>
      <c r="O944" s="22"/>
      <c r="P944" s="22"/>
      <c r="Q944" s="22">
        <f t="shared" si="552"/>
        <v>76.32493304470303</v>
      </c>
    </row>
    <row r="945" spans="1:17" s="5" customFormat="1" ht="36.75" customHeight="1">
      <c r="A945" s="61"/>
      <c r="B945" s="61"/>
      <c r="C945" s="61"/>
      <c r="D945" s="53" t="s">
        <v>228</v>
      </c>
      <c r="E945" s="33"/>
      <c r="F945" s="21">
        <f>F946+F947+F948</f>
        <v>14730.724000000002</v>
      </c>
      <c r="G945" s="22"/>
      <c r="H945" s="22"/>
      <c r="I945" s="23">
        <f t="shared" ref="G945:M945" si="557">I946+I947+I948</f>
        <v>14730.724000000002</v>
      </c>
      <c r="J945" s="21">
        <f t="shared" si="557"/>
        <v>11243.215230000002</v>
      </c>
      <c r="K945" s="22"/>
      <c r="L945" s="22"/>
      <c r="M945" s="23">
        <f t="shared" si="557"/>
        <v>11243.215230000002</v>
      </c>
      <c r="N945" s="105">
        <f t="shared" si="550"/>
        <v>76.32493304470303</v>
      </c>
      <c r="O945" s="22"/>
      <c r="P945" s="22"/>
      <c r="Q945" s="22">
        <f t="shared" si="552"/>
        <v>76.32493304470303</v>
      </c>
    </row>
    <row r="946" spans="1:17" s="5" customFormat="1" ht="36.75" customHeight="1">
      <c r="A946" s="61"/>
      <c r="B946" s="61"/>
      <c r="C946" s="61"/>
      <c r="D946" s="54"/>
      <c r="E946" s="33" t="s">
        <v>233</v>
      </c>
      <c r="F946" s="21">
        <v>8037.5240000000003</v>
      </c>
      <c r="G946" s="22"/>
      <c r="H946" s="22"/>
      <c r="I946" s="23">
        <v>8037.5240000000003</v>
      </c>
      <c r="J946" s="21">
        <v>7356.8639400000002</v>
      </c>
      <c r="K946" s="22"/>
      <c r="L946" s="22"/>
      <c r="M946" s="23">
        <v>7356.8639400000002</v>
      </c>
      <c r="N946" s="105">
        <f t="shared" ref="N946:N948" si="558">J946/F946*100</f>
        <v>91.531470885810108</v>
      </c>
      <c r="O946" s="22"/>
      <c r="P946" s="22"/>
      <c r="Q946" s="22">
        <f t="shared" ref="Q946:Q948" si="559">M946/I946*100</f>
        <v>91.531470885810108</v>
      </c>
    </row>
    <row r="947" spans="1:17" s="5" customFormat="1" ht="36.75" customHeight="1">
      <c r="A947" s="61"/>
      <c r="B947" s="61"/>
      <c r="C947" s="61"/>
      <c r="D947" s="54"/>
      <c r="E947" s="33" t="s">
        <v>234</v>
      </c>
      <c r="F947" s="21">
        <v>6666.5</v>
      </c>
      <c r="G947" s="22"/>
      <c r="H947" s="22"/>
      <c r="I947" s="23">
        <v>6666.5</v>
      </c>
      <c r="J947" s="21">
        <v>3867.0702900000001</v>
      </c>
      <c r="K947" s="22"/>
      <c r="L947" s="22"/>
      <c r="M947" s="23">
        <v>3867.0702900000001</v>
      </c>
      <c r="N947" s="105">
        <f t="shared" si="558"/>
        <v>58.007504537613443</v>
      </c>
      <c r="O947" s="22"/>
      <c r="P947" s="22"/>
      <c r="Q947" s="22">
        <f t="shared" si="559"/>
        <v>58.007504537613443</v>
      </c>
    </row>
    <row r="948" spans="1:17" s="5" customFormat="1" ht="36.75" customHeight="1">
      <c r="A948" s="61"/>
      <c r="B948" s="61"/>
      <c r="C948" s="61"/>
      <c r="D948" s="54"/>
      <c r="E948" s="33" t="s">
        <v>235</v>
      </c>
      <c r="F948" s="21">
        <v>26.7</v>
      </c>
      <c r="G948" s="22"/>
      <c r="H948" s="22"/>
      <c r="I948" s="23">
        <v>26.7</v>
      </c>
      <c r="J948" s="21">
        <v>19.280999999999999</v>
      </c>
      <c r="K948" s="22"/>
      <c r="L948" s="22"/>
      <c r="M948" s="23">
        <v>19.280999999999999</v>
      </c>
      <c r="N948" s="105">
        <f t="shared" si="558"/>
        <v>72.213483146067418</v>
      </c>
      <c r="O948" s="22"/>
      <c r="P948" s="22"/>
      <c r="Q948" s="22">
        <f t="shared" si="559"/>
        <v>72.213483146067418</v>
      </c>
    </row>
    <row r="949" spans="1:17" s="5" customFormat="1" ht="36.75" customHeight="1">
      <c r="A949" s="60" t="s">
        <v>150</v>
      </c>
      <c r="B949" s="60" t="s">
        <v>501</v>
      </c>
      <c r="C949" s="60" t="s">
        <v>504</v>
      </c>
      <c r="D949" s="44" t="s">
        <v>15</v>
      </c>
      <c r="E949" s="33"/>
      <c r="F949" s="21">
        <f>F950</f>
        <v>14730.724000000002</v>
      </c>
      <c r="G949" s="22"/>
      <c r="H949" s="22"/>
      <c r="I949" s="23">
        <f t="shared" ref="G949:M949" si="560">I950</f>
        <v>14730.724000000002</v>
      </c>
      <c r="J949" s="21">
        <f t="shared" si="560"/>
        <v>11243.215230000002</v>
      </c>
      <c r="K949" s="22"/>
      <c r="L949" s="22"/>
      <c r="M949" s="23">
        <f t="shared" si="560"/>
        <v>11243.215230000002</v>
      </c>
      <c r="N949" s="105">
        <f t="shared" si="550"/>
        <v>76.32493304470303</v>
      </c>
      <c r="O949" s="22"/>
      <c r="P949" s="22"/>
      <c r="Q949" s="22">
        <f t="shared" si="552"/>
        <v>76.32493304470303</v>
      </c>
    </row>
    <row r="950" spans="1:17" s="5" customFormat="1" ht="36.75" customHeight="1">
      <c r="A950" s="61"/>
      <c r="B950" s="61"/>
      <c r="C950" s="61"/>
      <c r="D950" s="53" t="s">
        <v>503</v>
      </c>
      <c r="E950" s="33"/>
      <c r="F950" s="21">
        <f>F951+F952+F953</f>
        <v>14730.724000000002</v>
      </c>
      <c r="G950" s="22"/>
      <c r="H950" s="22"/>
      <c r="I950" s="23">
        <f t="shared" ref="G950:M950" si="561">I951+I952+I953</f>
        <v>14730.724000000002</v>
      </c>
      <c r="J950" s="21">
        <f t="shared" si="561"/>
        <v>11243.215230000002</v>
      </c>
      <c r="K950" s="22"/>
      <c r="L950" s="22"/>
      <c r="M950" s="23">
        <f t="shared" si="561"/>
        <v>11243.215230000002</v>
      </c>
      <c r="N950" s="105">
        <f t="shared" si="550"/>
        <v>76.32493304470303</v>
      </c>
      <c r="O950" s="22"/>
      <c r="P950" s="22"/>
      <c r="Q950" s="22">
        <f t="shared" si="552"/>
        <v>76.32493304470303</v>
      </c>
    </row>
    <row r="951" spans="1:17" s="5" customFormat="1" ht="36.75" customHeight="1">
      <c r="A951" s="61"/>
      <c r="B951" s="61"/>
      <c r="C951" s="61"/>
      <c r="D951" s="54"/>
      <c r="E951" s="33" t="s">
        <v>233</v>
      </c>
      <c r="F951" s="21">
        <v>8037.5240000000003</v>
      </c>
      <c r="G951" s="22"/>
      <c r="H951" s="22"/>
      <c r="I951" s="23">
        <v>8037.5240000000003</v>
      </c>
      <c r="J951" s="21">
        <v>7356.8639400000002</v>
      </c>
      <c r="K951" s="22"/>
      <c r="L951" s="22"/>
      <c r="M951" s="23">
        <v>7356.8639400000002</v>
      </c>
      <c r="N951" s="105">
        <f t="shared" si="550"/>
        <v>91.531470885810108</v>
      </c>
      <c r="O951" s="22"/>
      <c r="P951" s="22"/>
      <c r="Q951" s="22">
        <f t="shared" si="552"/>
        <v>91.531470885810108</v>
      </c>
    </row>
    <row r="952" spans="1:17" s="5" customFormat="1" ht="36.75" customHeight="1">
      <c r="A952" s="61"/>
      <c r="B952" s="61"/>
      <c r="C952" s="61"/>
      <c r="D952" s="54"/>
      <c r="E952" s="33" t="s">
        <v>234</v>
      </c>
      <c r="F952" s="21">
        <v>6666.5</v>
      </c>
      <c r="G952" s="22"/>
      <c r="H952" s="22"/>
      <c r="I952" s="23">
        <v>6666.5</v>
      </c>
      <c r="J952" s="21">
        <v>3867.0702900000001</v>
      </c>
      <c r="K952" s="22"/>
      <c r="L952" s="22"/>
      <c r="M952" s="23">
        <v>3867.0702900000001</v>
      </c>
      <c r="N952" s="105">
        <f t="shared" si="550"/>
        <v>58.007504537613443</v>
      </c>
      <c r="O952" s="22"/>
      <c r="P952" s="22"/>
      <c r="Q952" s="22">
        <f t="shared" si="552"/>
        <v>58.007504537613443</v>
      </c>
    </row>
    <row r="953" spans="1:17" s="5" customFormat="1" ht="36.75" customHeight="1">
      <c r="A953" s="61"/>
      <c r="B953" s="61"/>
      <c r="C953" s="61"/>
      <c r="D953" s="54"/>
      <c r="E953" s="33" t="s">
        <v>235</v>
      </c>
      <c r="F953" s="21">
        <v>26.7</v>
      </c>
      <c r="G953" s="22"/>
      <c r="H953" s="22"/>
      <c r="I953" s="23">
        <v>26.7</v>
      </c>
      <c r="J953" s="21">
        <v>19.280999999999999</v>
      </c>
      <c r="K953" s="22"/>
      <c r="L953" s="22"/>
      <c r="M953" s="23">
        <v>19.280999999999999</v>
      </c>
      <c r="N953" s="105">
        <f t="shared" si="550"/>
        <v>72.213483146067418</v>
      </c>
      <c r="O953" s="22"/>
      <c r="P953" s="22"/>
      <c r="Q953" s="22">
        <f t="shared" si="552"/>
        <v>72.213483146067418</v>
      </c>
    </row>
    <row r="954" spans="1:17" s="5" customFormat="1" ht="36.75" customHeight="1">
      <c r="A954" s="60" t="s">
        <v>236</v>
      </c>
      <c r="B954" s="60" t="s">
        <v>611</v>
      </c>
      <c r="C954" s="60" t="s">
        <v>505</v>
      </c>
      <c r="D954" s="44" t="s">
        <v>15</v>
      </c>
      <c r="E954" s="33"/>
      <c r="F954" s="21">
        <f>F955</f>
        <v>3945.04</v>
      </c>
      <c r="G954" s="22"/>
      <c r="H954" s="22"/>
      <c r="I954" s="23">
        <f t="shared" ref="G954:M954" si="562">I955</f>
        <v>3945.04</v>
      </c>
      <c r="J954" s="21">
        <f t="shared" si="562"/>
        <v>2640.5</v>
      </c>
      <c r="K954" s="22"/>
      <c r="L954" s="22"/>
      <c r="M954" s="23">
        <f t="shared" si="562"/>
        <v>2640.5</v>
      </c>
      <c r="N954" s="105">
        <f t="shared" si="550"/>
        <v>66.932147709528934</v>
      </c>
      <c r="O954" s="22"/>
      <c r="P954" s="22"/>
      <c r="Q954" s="22">
        <f t="shared" si="552"/>
        <v>66.932147709528934</v>
      </c>
    </row>
    <row r="955" spans="1:17" s="5" customFormat="1" ht="36.75" customHeight="1">
      <c r="A955" s="61"/>
      <c r="B955" s="61"/>
      <c r="C955" s="61"/>
      <c r="D955" s="53" t="s">
        <v>228</v>
      </c>
      <c r="E955" s="33"/>
      <c r="F955" s="21">
        <f>F956+F957+F958</f>
        <v>3945.04</v>
      </c>
      <c r="G955" s="22"/>
      <c r="H955" s="22"/>
      <c r="I955" s="23">
        <f t="shared" ref="G955:L955" si="563">I956+I957+I958</f>
        <v>3945.04</v>
      </c>
      <c r="J955" s="21">
        <v>2640.5</v>
      </c>
      <c r="K955" s="22"/>
      <c r="L955" s="22"/>
      <c r="M955" s="23">
        <v>2640.5</v>
      </c>
      <c r="N955" s="105">
        <f t="shared" si="550"/>
        <v>66.932147709528934</v>
      </c>
      <c r="O955" s="22"/>
      <c r="P955" s="22"/>
      <c r="Q955" s="22">
        <f t="shared" si="552"/>
        <v>66.932147709528934</v>
      </c>
    </row>
    <row r="956" spans="1:17" s="5" customFormat="1" ht="36.75" customHeight="1">
      <c r="A956" s="61"/>
      <c r="B956" s="61"/>
      <c r="C956" s="61"/>
      <c r="D956" s="54"/>
      <c r="E956" s="33" t="s">
        <v>509</v>
      </c>
      <c r="F956" s="21">
        <v>3861</v>
      </c>
      <c r="G956" s="22"/>
      <c r="H956" s="22"/>
      <c r="I956" s="23">
        <v>3861</v>
      </c>
      <c r="J956" s="21">
        <v>2563.8577799999998</v>
      </c>
      <c r="K956" s="22"/>
      <c r="L956" s="22"/>
      <c r="M956" s="23">
        <v>2563.8577799999998</v>
      </c>
      <c r="N956" s="105">
        <f t="shared" ref="N956:N958" si="564">J956/F956*100</f>
        <v>66.4039829059829</v>
      </c>
      <c r="O956" s="22"/>
      <c r="P956" s="22"/>
      <c r="Q956" s="22">
        <f t="shared" ref="Q956:Q958" si="565">M956/I956*100</f>
        <v>66.4039829059829</v>
      </c>
    </row>
    <row r="957" spans="1:17" s="5" customFormat="1" ht="36.75" customHeight="1">
      <c r="A957" s="61"/>
      <c r="B957" s="61"/>
      <c r="C957" s="61"/>
      <c r="D957" s="54"/>
      <c r="E957" s="33" t="s">
        <v>510</v>
      </c>
      <c r="F957" s="21">
        <v>82.84</v>
      </c>
      <c r="G957" s="22"/>
      <c r="H957" s="22"/>
      <c r="I957" s="23">
        <v>82.84</v>
      </c>
      <c r="J957" s="21">
        <v>75.39</v>
      </c>
      <c r="K957" s="22"/>
      <c r="L957" s="22"/>
      <c r="M957" s="23">
        <v>75.39</v>
      </c>
      <c r="N957" s="105">
        <f t="shared" si="564"/>
        <v>91.006760019314342</v>
      </c>
      <c r="O957" s="22"/>
      <c r="P957" s="22"/>
      <c r="Q957" s="22">
        <f t="shared" si="565"/>
        <v>91.006760019314342</v>
      </c>
    </row>
    <row r="958" spans="1:17" s="5" customFormat="1" ht="36.75" customHeight="1">
      <c r="A958" s="61"/>
      <c r="B958" s="61"/>
      <c r="C958" s="61"/>
      <c r="D958" s="38"/>
      <c r="E958" s="33" t="s">
        <v>511</v>
      </c>
      <c r="F958" s="21">
        <v>1.2</v>
      </c>
      <c r="G958" s="22"/>
      <c r="H958" s="22"/>
      <c r="I958" s="23">
        <v>1.2</v>
      </c>
      <c r="J958" s="21">
        <v>1.17</v>
      </c>
      <c r="K958" s="22"/>
      <c r="L958" s="22"/>
      <c r="M958" s="23">
        <v>1.17</v>
      </c>
      <c r="N958" s="105">
        <f t="shared" si="564"/>
        <v>97.5</v>
      </c>
      <c r="O958" s="22"/>
      <c r="P958" s="22"/>
      <c r="Q958" s="22">
        <f t="shared" si="565"/>
        <v>97.5</v>
      </c>
    </row>
    <row r="959" spans="1:17" s="5" customFormat="1" ht="36.75" customHeight="1">
      <c r="A959" s="60" t="s">
        <v>154</v>
      </c>
      <c r="B959" s="60" t="s">
        <v>507</v>
      </c>
      <c r="C959" s="60" t="s">
        <v>508</v>
      </c>
      <c r="D959" s="44" t="s">
        <v>15</v>
      </c>
      <c r="E959" s="33"/>
      <c r="F959" s="21">
        <f>F960</f>
        <v>3945.04</v>
      </c>
      <c r="G959" s="22"/>
      <c r="H959" s="22"/>
      <c r="I959" s="23">
        <f t="shared" ref="G959:M959" si="566">I960</f>
        <v>3945.04</v>
      </c>
      <c r="J959" s="21">
        <f t="shared" si="566"/>
        <v>2640.5</v>
      </c>
      <c r="K959" s="22"/>
      <c r="L959" s="22"/>
      <c r="M959" s="23">
        <f t="shared" si="566"/>
        <v>2640.5</v>
      </c>
      <c r="N959" s="105">
        <f t="shared" si="550"/>
        <v>66.932147709528934</v>
      </c>
      <c r="O959" s="22"/>
      <c r="P959" s="22"/>
      <c r="Q959" s="22">
        <f t="shared" si="552"/>
        <v>66.932147709528934</v>
      </c>
    </row>
    <row r="960" spans="1:17" s="5" customFormat="1" ht="36.75" customHeight="1">
      <c r="A960" s="61"/>
      <c r="B960" s="61"/>
      <c r="C960" s="61"/>
      <c r="D960" s="53" t="s">
        <v>506</v>
      </c>
      <c r="E960" s="33"/>
      <c r="F960" s="21">
        <f>F961+F962+F963</f>
        <v>3945.04</v>
      </c>
      <c r="G960" s="22"/>
      <c r="H960" s="22"/>
      <c r="I960" s="23">
        <f t="shared" ref="G960:L960" si="567">I961+I962+I963</f>
        <v>3945.04</v>
      </c>
      <c r="J960" s="21">
        <v>2640.5</v>
      </c>
      <c r="K960" s="22"/>
      <c r="L960" s="22"/>
      <c r="M960" s="23">
        <v>2640.5</v>
      </c>
      <c r="N960" s="105">
        <f t="shared" si="550"/>
        <v>66.932147709528934</v>
      </c>
      <c r="O960" s="22"/>
      <c r="P960" s="22"/>
      <c r="Q960" s="22">
        <f t="shared" si="552"/>
        <v>66.932147709528934</v>
      </c>
    </row>
    <row r="961" spans="1:17" s="5" customFormat="1" ht="36.75" customHeight="1">
      <c r="A961" s="61"/>
      <c r="B961" s="61"/>
      <c r="C961" s="61"/>
      <c r="D961" s="54"/>
      <c r="E961" s="33" t="s">
        <v>509</v>
      </c>
      <c r="F961" s="21">
        <v>3861</v>
      </c>
      <c r="G961" s="22"/>
      <c r="H961" s="22"/>
      <c r="I961" s="23">
        <v>3861</v>
      </c>
      <c r="J961" s="21">
        <v>2563.8577799999998</v>
      </c>
      <c r="K961" s="22"/>
      <c r="L961" s="22"/>
      <c r="M961" s="23">
        <v>2563.8577799999998</v>
      </c>
      <c r="N961" s="105">
        <f t="shared" si="550"/>
        <v>66.4039829059829</v>
      </c>
      <c r="O961" s="22"/>
      <c r="P961" s="22"/>
      <c r="Q961" s="22">
        <f t="shared" si="552"/>
        <v>66.4039829059829</v>
      </c>
    </row>
    <row r="962" spans="1:17" s="5" customFormat="1" ht="36.75" customHeight="1">
      <c r="A962" s="61"/>
      <c r="B962" s="61"/>
      <c r="C962" s="61"/>
      <c r="D962" s="54"/>
      <c r="E962" s="33" t="s">
        <v>510</v>
      </c>
      <c r="F962" s="21">
        <v>82.84</v>
      </c>
      <c r="G962" s="22"/>
      <c r="H962" s="22"/>
      <c r="I962" s="23">
        <v>82.84</v>
      </c>
      <c r="J962" s="21">
        <v>75.39</v>
      </c>
      <c r="K962" s="22"/>
      <c r="L962" s="22"/>
      <c r="M962" s="23">
        <v>75.39</v>
      </c>
      <c r="N962" s="105">
        <f t="shared" si="550"/>
        <v>91.006760019314342</v>
      </c>
      <c r="O962" s="22"/>
      <c r="P962" s="22"/>
      <c r="Q962" s="22">
        <f t="shared" si="552"/>
        <v>91.006760019314342</v>
      </c>
    </row>
    <row r="963" spans="1:17" s="5" customFormat="1" ht="52.5" customHeight="1">
      <c r="A963" s="61"/>
      <c r="B963" s="61"/>
      <c r="C963" s="61"/>
      <c r="D963" s="54"/>
      <c r="E963" s="33" t="s">
        <v>511</v>
      </c>
      <c r="F963" s="21">
        <v>1.2</v>
      </c>
      <c r="G963" s="22"/>
      <c r="H963" s="22"/>
      <c r="I963" s="23">
        <v>1.2</v>
      </c>
      <c r="J963" s="21">
        <v>1.17</v>
      </c>
      <c r="K963" s="22"/>
      <c r="L963" s="22"/>
      <c r="M963" s="23">
        <v>1.17</v>
      </c>
      <c r="N963" s="105">
        <f t="shared" si="550"/>
        <v>97.5</v>
      </c>
      <c r="O963" s="22"/>
      <c r="P963" s="22"/>
      <c r="Q963" s="22">
        <f t="shared" si="552"/>
        <v>97.5</v>
      </c>
    </row>
    <row r="964" spans="1:17" s="5" customFormat="1" ht="36.75" customHeight="1">
      <c r="A964" s="53" t="s">
        <v>301</v>
      </c>
      <c r="B964" s="53" t="s">
        <v>56</v>
      </c>
      <c r="C964" s="53" t="s">
        <v>512</v>
      </c>
      <c r="D964" s="44" t="s">
        <v>15</v>
      </c>
      <c r="E964" s="33"/>
      <c r="F964" s="21">
        <f>F965</f>
        <v>39043.840210000002</v>
      </c>
      <c r="G964" s="22">
        <f t="shared" ref="G964:M964" si="568">G965</f>
        <v>1366.7</v>
      </c>
      <c r="H964" s="22">
        <f t="shared" si="568"/>
        <v>1024</v>
      </c>
      <c r="I964" s="23">
        <f t="shared" si="568"/>
        <v>36653.140210000005</v>
      </c>
      <c r="J964" s="21">
        <f t="shared" si="568"/>
        <v>31513.330890000001</v>
      </c>
      <c r="K964" s="22">
        <f t="shared" si="568"/>
        <v>0</v>
      </c>
      <c r="L964" s="22">
        <f t="shared" si="568"/>
        <v>697.77874999999995</v>
      </c>
      <c r="M964" s="23">
        <f t="shared" si="568"/>
        <v>30815.55214</v>
      </c>
      <c r="N964" s="105">
        <f t="shared" si="550"/>
        <v>80.712682770197205</v>
      </c>
      <c r="O964" s="105">
        <f t="shared" ref="O964:O965" si="569">K964/G964*100</f>
        <v>0</v>
      </c>
      <c r="P964" s="105">
        <f t="shared" ref="P964:P965" si="570">L964/H964*100</f>
        <v>68.1424560546875</v>
      </c>
      <c r="Q964" s="22">
        <f t="shared" si="552"/>
        <v>84.073429898354675</v>
      </c>
    </row>
    <row r="965" spans="1:17" s="5" customFormat="1" ht="36.75" customHeight="1">
      <c r="A965" s="54"/>
      <c r="B965" s="54"/>
      <c r="C965" s="54"/>
      <c r="D965" s="53" t="s">
        <v>228</v>
      </c>
      <c r="E965" s="33"/>
      <c r="F965" s="21">
        <f>SUM(F966:F978)</f>
        <v>39043.840210000002</v>
      </c>
      <c r="G965" s="22">
        <f t="shared" ref="G965:M965" si="571">SUM(G966:G978)</f>
        <v>1366.7</v>
      </c>
      <c r="H965" s="22">
        <f t="shared" si="571"/>
        <v>1024</v>
      </c>
      <c r="I965" s="23">
        <f t="shared" si="571"/>
        <v>36653.140210000005</v>
      </c>
      <c r="J965" s="21">
        <f t="shared" si="571"/>
        <v>31513.330890000001</v>
      </c>
      <c r="K965" s="22">
        <f t="shared" si="571"/>
        <v>0</v>
      </c>
      <c r="L965" s="22">
        <f t="shared" si="571"/>
        <v>697.77874999999995</v>
      </c>
      <c r="M965" s="23">
        <f t="shared" si="571"/>
        <v>30815.55214</v>
      </c>
      <c r="N965" s="105">
        <f t="shared" si="550"/>
        <v>80.712682770197205</v>
      </c>
      <c r="O965" s="105">
        <f t="shared" si="569"/>
        <v>0</v>
      </c>
      <c r="P965" s="105">
        <f t="shared" si="570"/>
        <v>68.1424560546875</v>
      </c>
      <c r="Q965" s="22">
        <f t="shared" si="552"/>
        <v>84.073429898354675</v>
      </c>
    </row>
    <row r="966" spans="1:17" s="5" customFormat="1" ht="36.75" customHeight="1">
      <c r="A966" s="54"/>
      <c r="B966" s="54"/>
      <c r="C966" s="54"/>
      <c r="D966" s="54"/>
      <c r="E966" s="33" t="s">
        <v>515</v>
      </c>
      <c r="F966" s="21">
        <v>21042</v>
      </c>
      <c r="G966" s="22"/>
      <c r="H966" s="22"/>
      <c r="I966" s="23">
        <v>21042</v>
      </c>
      <c r="J966" s="21">
        <v>19057.719949999999</v>
      </c>
      <c r="K966" s="22"/>
      <c r="L966" s="22"/>
      <c r="M966" s="23">
        <v>19057.719949999999</v>
      </c>
      <c r="N966" s="105">
        <f t="shared" ref="N966:N968" si="572">J966/F966*100</f>
        <v>90.569907565820728</v>
      </c>
      <c r="O966" s="22"/>
      <c r="P966" s="22"/>
      <c r="Q966" s="22">
        <f t="shared" si="552"/>
        <v>90.569907565820728</v>
      </c>
    </row>
    <row r="967" spans="1:17" s="5" customFormat="1" ht="36.75" customHeight="1">
      <c r="A967" s="54"/>
      <c r="B967" s="54"/>
      <c r="C967" s="54"/>
      <c r="D967" s="54"/>
      <c r="E967" s="33" t="s">
        <v>516</v>
      </c>
      <c r="F967" s="21">
        <v>7959.8</v>
      </c>
      <c r="G967" s="22"/>
      <c r="H967" s="22"/>
      <c r="I967" s="23">
        <v>7959.8</v>
      </c>
      <c r="J967" s="21">
        <v>5732.0846700000002</v>
      </c>
      <c r="K967" s="22"/>
      <c r="L967" s="22"/>
      <c r="M967" s="23">
        <v>5732.0846700000002</v>
      </c>
      <c r="N967" s="105">
        <f t="shared" si="572"/>
        <v>72.012923314656149</v>
      </c>
      <c r="O967" s="22"/>
      <c r="P967" s="22"/>
      <c r="Q967" s="22">
        <f t="shared" si="552"/>
        <v>72.012923314656149</v>
      </c>
    </row>
    <row r="968" spans="1:17" s="5" customFormat="1" ht="36.75" customHeight="1">
      <c r="A968" s="54"/>
      <c r="B968" s="54"/>
      <c r="C968" s="54"/>
      <c r="D968" s="54"/>
      <c r="E968" s="33" t="s">
        <v>517</v>
      </c>
      <c r="F968" s="21">
        <v>1730.923</v>
      </c>
      <c r="G968" s="22"/>
      <c r="H968" s="22"/>
      <c r="I968" s="23">
        <v>1730.923</v>
      </c>
      <c r="J968" s="21">
        <v>1389.1074000000001</v>
      </c>
      <c r="K968" s="22"/>
      <c r="L968" s="22"/>
      <c r="M968" s="23">
        <v>1389.1074000000001</v>
      </c>
      <c r="N968" s="105">
        <f t="shared" si="572"/>
        <v>80.25240868600163</v>
      </c>
      <c r="O968" s="22"/>
      <c r="P968" s="22"/>
      <c r="Q968" s="22">
        <f t="shared" si="552"/>
        <v>80.25240868600163</v>
      </c>
    </row>
    <row r="969" spans="1:17" s="5" customFormat="1" ht="36.75" customHeight="1">
      <c r="A969" s="54"/>
      <c r="B969" s="54"/>
      <c r="C969" s="54"/>
      <c r="D969" s="54"/>
      <c r="E969" s="33" t="s">
        <v>612</v>
      </c>
      <c r="F969" s="21">
        <v>1990</v>
      </c>
      <c r="G969" s="22"/>
      <c r="H969" s="22"/>
      <c r="I969" s="23">
        <v>1990</v>
      </c>
      <c r="J969" s="21">
        <v>1868.17741</v>
      </c>
      <c r="K969" s="22"/>
      <c r="L969" s="22"/>
      <c r="M969" s="23">
        <v>1868.17741</v>
      </c>
      <c r="N969" s="105">
        <f t="shared" si="550"/>
        <v>93.878261809045227</v>
      </c>
      <c r="O969" s="22"/>
      <c r="P969" s="22"/>
      <c r="Q969" s="22">
        <f t="shared" si="552"/>
        <v>93.878261809045227</v>
      </c>
    </row>
    <row r="970" spans="1:17" s="5" customFormat="1" ht="36.75" customHeight="1">
      <c r="A970" s="54"/>
      <c r="B970" s="54"/>
      <c r="C970" s="54"/>
      <c r="D970" s="54"/>
      <c r="E970" s="33" t="s">
        <v>521</v>
      </c>
      <c r="F970" s="21">
        <v>1600</v>
      </c>
      <c r="G970" s="22"/>
      <c r="H970" s="22"/>
      <c r="I970" s="23">
        <v>1600</v>
      </c>
      <c r="J970" s="21">
        <v>1390.89222</v>
      </c>
      <c r="K970" s="22"/>
      <c r="L970" s="22"/>
      <c r="M970" s="23">
        <v>1390.89222</v>
      </c>
      <c r="N970" s="105">
        <f t="shared" si="550"/>
        <v>86.930763749999997</v>
      </c>
      <c r="O970" s="22"/>
      <c r="P970" s="22"/>
      <c r="Q970" s="22">
        <f t="shared" si="552"/>
        <v>86.930763749999997</v>
      </c>
    </row>
    <row r="971" spans="1:17" s="5" customFormat="1" ht="36.75" customHeight="1">
      <c r="A971" s="54"/>
      <c r="B971" s="54"/>
      <c r="C971" s="54"/>
      <c r="D971" s="54"/>
      <c r="E971" s="33" t="s">
        <v>526</v>
      </c>
      <c r="F971" s="21">
        <v>602.6</v>
      </c>
      <c r="G971" s="22"/>
      <c r="H971" s="22"/>
      <c r="I971" s="23">
        <v>602.6</v>
      </c>
      <c r="J971" s="21">
        <v>599.34686999999997</v>
      </c>
      <c r="K971" s="22"/>
      <c r="L971" s="22"/>
      <c r="M971" s="23">
        <v>599.34686999999997</v>
      </c>
      <c r="N971" s="105">
        <f t="shared" si="550"/>
        <v>99.460151012280107</v>
      </c>
      <c r="O971" s="22"/>
      <c r="P971" s="22"/>
      <c r="Q971" s="22">
        <f t="shared" si="552"/>
        <v>99.460151012280107</v>
      </c>
    </row>
    <row r="972" spans="1:17" s="5" customFormat="1" ht="36.75" customHeight="1">
      <c r="A972" s="54"/>
      <c r="B972" s="54"/>
      <c r="C972" s="54"/>
      <c r="D972" s="54"/>
      <c r="E972" s="33" t="s">
        <v>527</v>
      </c>
      <c r="F972" s="21">
        <v>20.3</v>
      </c>
      <c r="G972" s="22"/>
      <c r="H972" s="22"/>
      <c r="I972" s="23">
        <v>20.3</v>
      </c>
      <c r="J972" s="21">
        <v>20.260000000000002</v>
      </c>
      <c r="K972" s="22"/>
      <c r="L972" s="22"/>
      <c r="M972" s="23">
        <v>20.260000000000002</v>
      </c>
      <c r="N972" s="105">
        <f t="shared" si="550"/>
        <v>99.802955665024641</v>
      </c>
      <c r="O972" s="22"/>
      <c r="P972" s="22"/>
      <c r="Q972" s="22">
        <f t="shared" si="552"/>
        <v>99.802955665024641</v>
      </c>
    </row>
    <row r="973" spans="1:17" s="5" customFormat="1" ht="36.75" customHeight="1">
      <c r="A973" s="54"/>
      <c r="B973" s="54"/>
      <c r="C973" s="54"/>
      <c r="D973" s="54"/>
      <c r="E973" s="33" t="s">
        <v>725</v>
      </c>
      <c r="F973" s="21">
        <v>1024</v>
      </c>
      <c r="G973" s="22"/>
      <c r="H973" s="22">
        <v>1024</v>
      </c>
      <c r="I973" s="23"/>
      <c r="J973" s="21">
        <v>697.77874999999995</v>
      </c>
      <c r="K973" s="22"/>
      <c r="L973" s="22">
        <v>697.77874999999995</v>
      </c>
      <c r="M973" s="23"/>
      <c r="N973" s="105">
        <f t="shared" ref="N973:N975" si="573">J973/F973*100</f>
        <v>68.1424560546875</v>
      </c>
      <c r="O973" s="22"/>
      <c r="P973" s="22">
        <f t="shared" ref="P973:P977" si="574">L973/H973*100</f>
        <v>68.1424560546875</v>
      </c>
      <c r="Q973" s="22"/>
    </row>
    <row r="974" spans="1:17" s="5" customFormat="1" ht="36.75" customHeight="1">
      <c r="A974" s="54"/>
      <c r="B974" s="54"/>
      <c r="C974" s="54"/>
      <c r="D974" s="54"/>
      <c r="E974" s="33" t="s">
        <v>531</v>
      </c>
      <c r="F974" s="21">
        <v>1368.8</v>
      </c>
      <c r="G974" s="22"/>
      <c r="H974" s="22"/>
      <c r="I974" s="23">
        <v>1368.8</v>
      </c>
      <c r="J974" s="21">
        <v>707.24361999999996</v>
      </c>
      <c r="K974" s="22"/>
      <c r="L974" s="22"/>
      <c r="M974" s="23">
        <v>707.24361999999996</v>
      </c>
      <c r="N974" s="105">
        <f t="shared" si="573"/>
        <v>51.668879310344828</v>
      </c>
      <c r="O974" s="105"/>
      <c r="P974" s="105"/>
      <c r="Q974" s="22">
        <f t="shared" ref="Q974:Q975" si="575">M974/I974*100</f>
        <v>51.668879310344828</v>
      </c>
    </row>
    <row r="975" spans="1:17" s="5" customFormat="1" ht="36.75" customHeight="1">
      <c r="A975" s="54"/>
      <c r="B975" s="54"/>
      <c r="C975" s="54"/>
      <c r="D975" s="54"/>
      <c r="E975" s="33" t="s">
        <v>532</v>
      </c>
      <c r="F975" s="21">
        <v>7.3</v>
      </c>
      <c r="G975" s="22"/>
      <c r="H975" s="22"/>
      <c r="I975" s="23">
        <v>7.3</v>
      </c>
      <c r="J975" s="21">
        <v>7.3</v>
      </c>
      <c r="K975" s="22"/>
      <c r="L975" s="22"/>
      <c r="M975" s="23">
        <v>7.3</v>
      </c>
      <c r="N975" s="105">
        <f t="shared" si="573"/>
        <v>100</v>
      </c>
      <c r="O975" s="105"/>
      <c r="P975" s="105"/>
      <c r="Q975" s="22">
        <f t="shared" si="575"/>
        <v>100</v>
      </c>
    </row>
    <row r="976" spans="1:17" s="5" customFormat="1" ht="36.75" customHeight="1">
      <c r="A976" s="54"/>
      <c r="B976" s="54"/>
      <c r="C976" s="54"/>
      <c r="D976" s="54"/>
      <c r="E976" s="33" t="s">
        <v>537</v>
      </c>
      <c r="F976" s="21">
        <v>166</v>
      </c>
      <c r="G976" s="22"/>
      <c r="H976" s="22"/>
      <c r="I976" s="23">
        <v>166</v>
      </c>
      <c r="J976" s="21">
        <v>43.42</v>
      </c>
      <c r="K976" s="22"/>
      <c r="L976" s="22"/>
      <c r="M976" s="23">
        <v>43.42</v>
      </c>
      <c r="N976" s="105">
        <f t="shared" si="550"/>
        <v>26.1566265060241</v>
      </c>
      <c r="O976" s="105"/>
      <c r="P976" s="105"/>
      <c r="Q976" s="22">
        <f t="shared" si="552"/>
        <v>26.1566265060241</v>
      </c>
    </row>
    <row r="977" spans="1:17" s="5" customFormat="1" ht="36.75" customHeight="1">
      <c r="A977" s="54"/>
      <c r="B977" s="54"/>
      <c r="C977" s="54"/>
      <c r="D977" s="54"/>
      <c r="E977" s="33" t="s">
        <v>540</v>
      </c>
      <c r="F977" s="21">
        <v>165.41721000000001</v>
      </c>
      <c r="G977" s="22"/>
      <c r="H977" s="22"/>
      <c r="I977" s="23">
        <v>165.41721000000001</v>
      </c>
      <c r="J977" s="21">
        <v>0</v>
      </c>
      <c r="K977" s="22"/>
      <c r="L977" s="22"/>
      <c r="M977" s="23">
        <v>0</v>
      </c>
      <c r="N977" s="105">
        <f t="shared" si="550"/>
        <v>0</v>
      </c>
      <c r="O977" s="105"/>
      <c r="P977" s="105"/>
      <c r="Q977" s="22">
        <f t="shared" si="552"/>
        <v>0</v>
      </c>
    </row>
    <row r="978" spans="1:17" s="5" customFormat="1" ht="36.75" customHeight="1">
      <c r="A978" s="55"/>
      <c r="B978" s="55"/>
      <c r="C978" s="55"/>
      <c r="D978" s="55"/>
      <c r="E978" s="103" t="s">
        <v>617</v>
      </c>
      <c r="F978" s="21">
        <v>1366.7</v>
      </c>
      <c r="G978" s="22">
        <v>1366.7</v>
      </c>
      <c r="H978" s="22"/>
      <c r="I978" s="23"/>
      <c r="J978" s="21">
        <v>0</v>
      </c>
      <c r="K978" s="22">
        <v>0</v>
      </c>
      <c r="L978" s="22"/>
      <c r="M978" s="23"/>
      <c r="N978" s="105">
        <f t="shared" si="550"/>
        <v>0</v>
      </c>
      <c r="O978" s="105">
        <f t="shared" ref="O978" si="576">K978/G978*100</f>
        <v>0</v>
      </c>
      <c r="P978" s="105"/>
      <c r="Q978" s="105"/>
    </row>
    <row r="979" spans="1:17" s="5" customFormat="1" ht="36.75" customHeight="1">
      <c r="A979" s="60" t="s">
        <v>160</v>
      </c>
      <c r="B979" s="60" t="s">
        <v>241</v>
      </c>
      <c r="C979" s="60" t="s">
        <v>514</v>
      </c>
      <c r="D979" s="44" t="s">
        <v>15</v>
      </c>
      <c r="E979" s="33"/>
      <c r="F979" s="21">
        <f>F980</f>
        <v>30732.722999999998</v>
      </c>
      <c r="G979" s="22"/>
      <c r="H979" s="22"/>
      <c r="I979" s="23">
        <f t="shared" ref="G979:M979" si="577">I980</f>
        <v>30732.722999999998</v>
      </c>
      <c r="J979" s="21">
        <f t="shared" si="577"/>
        <v>26178.91202</v>
      </c>
      <c r="K979" s="22"/>
      <c r="L979" s="22"/>
      <c r="M979" s="23">
        <f t="shared" si="577"/>
        <v>26178.91202</v>
      </c>
      <c r="N979" s="105">
        <f t="shared" si="550"/>
        <v>85.182533353780599</v>
      </c>
      <c r="O979" s="22"/>
      <c r="P979" s="22"/>
      <c r="Q979" s="22">
        <f t="shared" si="552"/>
        <v>85.182533353780599</v>
      </c>
    </row>
    <row r="980" spans="1:17" s="5" customFormat="1" ht="36.75" customHeight="1">
      <c r="A980" s="61"/>
      <c r="B980" s="61"/>
      <c r="C980" s="61"/>
      <c r="D980" s="53" t="s">
        <v>513</v>
      </c>
      <c r="E980" s="33"/>
      <c r="F980" s="21">
        <f>F981+F982+F983</f>
        <v>30732.722999999998</v>
      </c>
      <c r="G980" s="22"/>
      <c r="H980" s="22"/>
      <c r="I980" s="23">
        <f t="shared" ref="G980:M980" si="578">I981+I982+I983</f>
        <v>30732.722999999998</v>
      </c>
      <c r="J980" s="21">
        <f t="shared" si="578"/>
        <v>26178.91202</v>
      </c>
      <c r="K980" s="22"/>
      <c r="L980" s="22"/>
      <c r="M980" s="23">
        <f t="shared" si="578"/>
        <v>26178.91202</v>
      </c>
      <c r="N980" s="105">
        <f t="shared" si="550"/>
        <v>85.182533353780599</v>
      </c>
      <c r="O980" s="22"/>
      <c r="P980" s="22"/>
      <c r="Q980" s="22">
        <f t="shared" ref="Q980:Q1004" si="579">M980/I980*100</f>
        <v>85.182533353780599</v>
      </c>
    </row>
    <row r="981" spans="1:17" s="5" customFormat="1" ht="36.75" customHeight="1">
      <c r="A981" s="61"/>
      <c r="B981" s="61"/>
      <c r="C981" s="61"/>
      <c r="D981" s="54"/>
      <c r="E981" s="33" t="s">
        <v>515</v>
      </c>
      <c r="F981" s="21">
        <v>21042</v>
      </c>
      <c r="G981" s="22"/>
      <c r="H981" s="22"/>
      <c r="I981" s="23">
        <v>21042</v>
      </c>
      <c r="J981" s="21">
        <v>19057.719949999999</v>
      </c>
      <c r="K981" s="22"/>
      <c r="L981" s="22"/>
      <c r="M981" s="23">
        <v>19057.719949999999</v>
      </c>
      <c r="N981" s="105">
        <f t="shared" si="550"/>
        <v>90.569907565820728</v>
      </c>
      <c r="O981" s="22"/>
      <c r="P981" s="22"/>
      <c r="Q981" s="22">
        <f t="shared" si="579"/>
        <v>90.569907565820728</v>
      </c>
    </row>
    <row r="982" spans="1:17" s="5" customFormat="1" ht="36.75" customHeight="1">
      <c r="A982" s="61"/>
      <c r="B982" s="61"/>
      <c r="C982" s="61"/>
      <c r="D982" s="54"/>
      <c r="E982" s="33" t="s">
        <v>516</v>
      </c>
      <c r="F982" s="21">
        <v>7959.8</v>
      </c>
      <c r="G982" s="22"/>
      <c r="H982" s="22"/>
      <c r="I982" s="23">
        <v>7959.8</v>
      </c>
      <c r="J982" s="21">
        <v>5732.0846700000002</v>
      </c>
      <c r="K982" s="22"/>
      <c r="L982" s="22"/>
      <c r="M982" s="23">
        <v>5732.0846700000002</v>
      </c>
      <c r="N982" s="105">
        <f t="shared" si="550"/>
        <v>72.012923314656149</v>
      </c>
      <c r="O982" s="22"/>
      <c r="P982" s="22"/>
      <c r="Q982" s="22">
        <f t="shared" si="579"/>
        <v>72.012923314656149</v>
      </c>
    </row>
    <row r="983" spans="1:17" s="5" customFormat="1" ht="36.75" customHeight="1">
      <c r="A983" s="61"/>
      <c r="B983" s="61"/>
      <c r="C983" s="61"/>
      <c r="D983" s="54"/>
      <c r="E983" s="33" t="s">
        <v>517</v>
      </c>
      <c r="F983" s="21">
        <v>1730.923</v>
      </c>
      <c r="G983" s="22"/>
      <c r="H983" s="22"/>
      <c r="I983" s="23">
        <v>1730.923</v>
      </c>
      <c r="J983" s="21">
        <v>1389.1074000000001</v>
      </c>
      <c r="K983" s="22"/>
      <c r="L983" s="22"/>
      <c r="M983" s="23">
        <v>1389.1074000000001</v>
      </c>
      <c r="N983" s="105">
        <f t="shared" si="550"/>
        <v>80.25240868600163</v>
      </c>
      <c r="O983" s="22"/>
      <c r="P983" s="22"/>
      <c r="Q983" s="22">
        <f t="shared" si="579"/>
        <v>80.25240868600163</v>
      </c>
    </row>
    <row r="984" spans="1:17" s="5" customFormat="1" ht="36.75" customHeight="1">
      <c r="A984" s="60" t="s">
        <v>161</v>
      </c>
      <c r="B984" s="60" t="s">
        <v>229</v>
      </c>
      <c r="C984" s="60" t="s">
        <v>518</v>
      </c>
      <c r="D984" s="44" t="s">
        <v>15</v>
      </c>
      <c r="E984" s="33"/>
      <c r="F984" s="21">
        <v>1990</v>
      </c>
      <c r="G984" s="22"/>
      <c r="H984" s="22"/>
      <c r="I984" s="23">
        <v>1990</v>
      </c>
      <c r="J984" s="21">
        <v>1868.17741</v>
      </c>
      <c r="K984" s="22"/>
      <c r="L984" s="22"/>
      <c r="M984" s="23">
        <v>1868.17741</v>
      </c>
      <c r="N984" s="105">
        <f t="shared" si="550"/>
        <v>93.878261809045227</v>
      </c>
      <c r="O984" s="22"/>
      <c r="P984" s="22"/>
      <c r="Q984" s="22">
        <f t="shared" si="579"/>
        <v>93.878261809045227</v>
      </c>
    </row>
    <row r="985" spans="1:17" s="5" customFormat="1" ht="36.75" customHeight="1">
      <c r="A985" s="61"/>
      <c r="B985" s="61"/>
      <c r="C985" s="61"/>
      <c r="D985" s="53" t="s">
        <v>513</v>
      </c>
      <c r="E985" s="33"/>
      <c r="F985" s="21">
        <v>1990</v>
      </c>
      <c r="G985" s="22"/>
      <c r="H985" s="22"/>
      <c r="I985" s="23">
        <v>1990</v>
      </c>
      <c r="J985" s="21">
        <v>1868.17741</v>
      </c>
      <c r="K985" s="22"/>
      <c r="L985" s="22"/>
      <c r="M985" s="23">
        <v>1868.17741</v>
      </c>
      <c r="N985" s="105">
        <f t="shared" si="550"/>
        <v>93.878261809045227</v>
      </c>
      <c r="O985" s="22"/>
      <c r="P985" s="22"/>
      <c r="Q985" s="22">
        <f t="shared" si="579"/>
        <v>93.878261809045227</v>
      </c>
    </row>
    <row r="986" spans="1:17" s="5" customFormat="1" ht="36.75" customHeight="1">
      <c r="A986" s="61"/>
      <c r="B986" s="61"/>
      <c r="C986" s="61"/>
      <c r="D986" s="54"/>
      <c r="E986" s="33" t="s">
        <v>612</v>
      </c>
      <c r="F986" s="21">
        <v>1990</v>
      </c>
      <c r="G986" s="22"/>
      <c r="H986" s="22"/>
      <c r="I986" s="23">
        <v>1990</v>
      </c>
      <c r="J986" s="21">
        <v>1868.17741</v>
      </c>
      <c r="K986" s="22"/>
      <c r="L986" s="22"/>
      <c r="M986" s="23">
        <v>1868.17741</v>
      </c>
      <c r="N986" s="105">
        <f t="shared" si="550"/>
        <v>93.878261809045227</v>
      </c>
      <c r="O986" s="22"/>
      <c r="P986" s="22"/>
      <c r="Q986" s="22">
        <f t="shared" si="579"/>
        <v>93.878261809045227</v>
      </c>
    </row>
    <row r="987" spans="1:17" s="5" customFormat="1" ht="36.75" customHeight="1">
      <c r="A987" s="60" t="s">
        <v>162</v>
      </c>
      <c r="B987" s="60" t="s">
        <v>230</v>
      </c>
      <c r="C987" s="60" t="s">
        <v>519</v>
      </c>
      <c r="D987" s="44" t="s">
        <v>15</v>
      </c>
      <c r="E987" s="33"/>
      <c r="F987" s="21">
        <v>1600</v>
      </c>
      <c r="G987" s="22"/>
      <c r="H987" s="22"/>
      <c r="I987" s="23">
        <v>1600</v>
      </c>
      <c r="J987" s="21">
        <v>1390.89222</v>
      </c>
      <c r="K987" s="22"/>
      <c r="L987" s="22"/>
      <c r="M987" s="23">
        <v>1390.89222</v>
      </c>
      <c r="N987" s="105">
        <f t="shared" si="550"/>
        <v>86.930763749999997</v>
      </c>
      <c r="O987" s="22"/>
      <c r="P987" s="22"/>
      <c r="Q987" s="22">
        <f t="shared" si="579"/>
        <v>86.930763749999997</v>
      </c>
    </row>
    <row r="988" spans="1:17" s="5" customFormat="1" ht="36.75" customHeight="1">
      <c r="A988" s="61"/>
      <c r="B988" s="61"/>
      <c r="C988" s="61"/>
      <c r="D988" s="53" t="s">
        <v>520</v>
      </c>
      <c r="E988" s="33"/>
      <c r="F988" s="21">
        <v>1600</v>
      </c>
      <c r="G988" s="22"/>
      <c r="H988" s="22"/>
      <c r="I988" s="23">
        <v>1600</v>
      </c>
      <c r="J988" s="21">
        <v>1390.89222</v>
      </c>
      <c r="K988" s="22"/>
      <c r="L988" s="22"/>
      <c r="M988" s="23">
        <v>1390.89222</v>
      </c>
      <c r="N988" s="105">
        <f t="shared" si="550"/>
        <v>86.930763749999997</v>
      </c>
      <c r="O988" s="22"/>
      <c r="P988" s="22"/>
      <c r="Q988" s="22">
        <f t="shared" si="579"/>
        <v>86.930763749999997</v>
      </c>
    </row>
    <row r="989" spans="1:17" s="5" customFormat="1" ht="36.75" customHeight="1">
      <c r="A989" s="61"/>
      <c r="B989" s="61"/>
      <c r="C989" s="61"/>
      <c r="D989" s="54"/>
      <c r="E989" s="33" t="s">
        <v>521</v>
      </c>
      <c r="F989" s="21">
        <v>1600</v>
      </c>
      <c r="G989" s="22"/>
      <c r="H989" s="22"/>
      <c r="I989" s="23">
        <v>1600</v>
      </c>
      <c r="J989" s="21">
        <v>1390.89222</v>
      </c>
      <c r="K989" s="22"/>
      <c r="L989" s="22"/>
      <c r="M989" s="23">
        <v>1390.89222</v>
      </c>
      <c r="N989" s="105">
        <f t="shared" si="550"/>
        <v>86.930763749999997</v>
      </c>
      <c r="O989" s="22"/>
      <c r="P989" s="22"/>
      <c r="Q989" s="22">
        <f t="shared" si="579"/>
        <v>86.930763749999997</v>
      </c>
    </row>
    <row r="990" spans="1:17" s="5" customFormat="1" ht="36.75" customHeight="1">
      <c r="A990" s="53" t="s">
        <v>522</v>
      </c>
      <c r="B990" s="53" t="s">
        <v>523</v>
      </c>
      <c r="C990" s="53" t="s">
        <v>524</v>
      </c>
      <c r="D990" s="44" t="s">
        <v>15</v>
      </c>
      <c r="E990" s="33"/>
      <c r="F990" s="21">
        <f>F991</f>
        <v>622.9</v>
      </c>
      <c r="G990" s="22"/>
      <c r="H990" s="22"/>
      <c r="I990" s="23">
        <f t="shared" ref="G990:M990" si="580">I991</f>
        <v>622.9</v>
      </c>
      <c r="J990" s="21">
        <f t="shared" si="580"/>
        <v>619.60686999999996</v>
      </c>
      <c r="K990" s="22"/>
      <c r="L990" s="22"/>
      <c r="M990" s="23">
        <f t="shared" si="580"/>
        <v>619.60686999999996</v>
      </c>
      <c r="N990" s="105">
        <f t="shared" si="550"/>
        <v>99.471322844758376</v>
      </c>
      <c r="O990" s="22"/>
      <c r="P990" s="22"/>
      <c r="Q990" s="22">
        <f t="shared" si="579"/>
        <v>99.471322844758376</v>
      </c>
    </row>
    <row r="991" spans="1:17" s="5" customFormat="1" ht="36.75" customHeight="1">
      <c r="A991" s="54"/>
      <c r="B991" s="54"/>
      <c r="C991" s="54"/>
      <c r="D991" s="53" t="s">
        <v>525</v>
      </c>
      <c r="E991" s="33"/>
      <c r="F991" s="21">
        <f>F992+F993</f>
        <v>622.9</v>
      </c>
      <c r="G991" s="22"/>
      <c r="H991" s="22"/>
      <c r="I991" s="23">
        <f t="shared" ref="G991:M991" si="581">I992+I993</f>
        <v>622.9</v>
      </c>
      <c r="J991" s="21">
        <f t="shared" si="581"/>
        <v>619.60686999999996</v>
      </c>
      <c r="K991" s="22"/>
      <c r="L991" s="22"/>
      <c r="M991" s="23">
        <f t="shared" si="581"/>
        <v>619.60686999999996</v>
      </c>
      <c r="N991" s="105">
        <f t="shared" si="550"/>
        <v>99.471322844758376</v>
      </c>
      <c r="O991" s="22"/>
      <c r="P991" s="22"/>
      <c r="Q991" s="22">
        <f t="shared" si="579"/>
        <v>99.471322844758376</v>
      </c>
    </row>
    <row r="992" spans="1:17" s="5" customFormat="1" ht="36.75" customHeight="1">
      <c r="A992" s="54"/>
      <c r="B992" s="54"/>
      <c r="C992" s="54"/>
      <c r="D992" s="54"/>
      <c r="E992" s="33" t="s">
        <v>526</v>
      </c>
      <c r="F992" s="21">
        <v>602.6</v>
      </c>
      <c r="G992" s="22"/>
      <c r="H992" s="22"/>
      <c r="I992" s="23">
        <v>602.6</v>
      </c>
      <c r="J992" s="21">
        <v>599.34686999999997</v>
      </c>
      <c r="K992" s="22"/>
      <c r="L992" s="22"/>
      <c r="M992" s="23">
        <v>599.34686999999997</v>
      </c>
      <c r="N992" s="105">
        <f t="shared" si="550"/>
        <v>99.460151012280107</v>
      </c>
      <c r="O992" s="22"/>
      <c r="P992" s="22"/>
      <c r="Q992" s="22">
        <f t="shared" si="579"/>
        <v>99.460151012280107</v>
      </c>
    </row>
    <row r="993" spans="1:17" s="5" customFormat="1" ht="36.75" customHeight="1">
      <c r="A993" s="55"/>
      <c r="B993" s="55"/>
      <c r="C993" s="55"/>
      <c r="D993" s="55"/>
      <c r="E993" s="33" t="s">
        <v>527</v>
      </c>
      <c r="F993" s="21">
        <v>20.3</v>
      </c>
      <c r="G993" s="22"/>
      <c r="H993" s="22"/>
      <c r="I993" s="23">
        <v>20.3</v>
      </c>
      <c r="J993" s="21">
        <v>20.260000000000002</v>
      </c>
      <c r="K993" s="22"/>
      <c r="L993" s="22"/>
      <c r="M993" s="23">
        <v>20.260000000000002</v>
      </c>
      <c r="N993" s="105">
        <f t="shared" si="550"/>
        <v>99.802955665024641</v>
      </c>
      <c r="O993" s="22"/>
      <c r="P993" s="22"/>
      <c r="Q993" s="22">
        <f t="shared" si="579"/>
        <v>99.802955665024641</v>
      </c>
    </row>
    <row r="994" spans="1:17" s="5" customFormat="1" ht="36.75" customHeight="1">
      <c r="A994" s="53" t="s">
        <v>528</v>
      </c>
      <c r="B994" s="53" t="s">
        <v>139</v>
      </c>
      <c r="C994" s="53" t="s">
        <v>529</v>
      </c>
      <c r="D994" s="44" t="s">
        <v>15</v>
      </c>
      <c r="E994" s="33"/>
      <c r="F994" s="21">
        <f>F995</f>
        <v>2400.1</v>
      </c>
      <c r="G994" s="22"/>
      <c r="H994" s="22">
        <f t="shared" ref="G994:M994" si="582">H995</f>
        <v>1024</v>
      </c>
      <c r="I994" s="23">
        <f t="shared" si="582"/>
        <v>1376.1</v>
      </c>
      <c r="J994" s="21">
        <f t="shared" si="582"/>
        <v>1412.3223699999999</v>
      </c>
      <c r="K994" s="22"/>
      <c r="L994" s="22">
        <f t="shared" si="582"/>
        <v>697.77874999999995</v>
      </c>
      <c r="M994" s="23">
        <f t="shared" si="582"/>
        <v>714.54361999999992</v>
      </c>
      <c r="N994" s="105">
        <f t="shared" si="550"/>
        <v>58.8443135702679</v>
      </c>
      <c r="O994" s="22"/>
      <c r="P994" s="22">
        <f t="shared" ref="P994:P996" si="583">L994/H994*100</f>
        <v>68.1424560546875</v>
      </c>
      <c r="Q994" s="22">
        <f t="shared" si="579"/>
        <v>51.92526851246275</v>
      </c>
    </row>
    <row r="995" spans="1:17" s="5" customFormat="1" ht="36.75" customHeight="1">
      <c r="A995" s="54"/>
      <c r="B995" s="54"/>
      <c r="C995" s="54"/>
      <c r="D995" s="53" t="s">
        <v>530</v>
      </c>
      <c r="E995" s="33"/>
      <c r="F995" s="21">
        <f>F997+F998+F996</f>
        <v>2400.1</v>
      </c>
      <c r="G995" s="22"/>
      <c r="H995" s="22">
        <f t="shared" ref="G995:M995" si="584">H997+H998+H996</f>
        <v>1024</v>
      </c>
      <c r="I995" s="23">
        <f t="shared" si="584"/>
        <v>1376.1</v>
      </c>
      <c r="J995" s="21">
        <f t="shared" si="584"/>
        <v>1412.3223699999999</v>
      </c>
      <c r="K995" s="22"/>
      <c r="L995" s="22">
        <f t="shared" si="584"/>
        <v>697.77874999999995</v>
      </c>
      <c r="M995" s="23">
        <f t="shared" si="584"/>
        <v>714.54361999999992</v>
      </c>
      <c r="N995" s="105">
        <f t="shared" si="550"/>
        <v>58.8443135702679</v>
      </c>
      <c r="O995" s="22"/>
      <c r="P995" s="22">
        <f t="shared" si="583"/>
        <v>68.1424560546875</v>
      </c>
      <c r="Q995" s="22">
        <f t="shared" si="579"/>
        <v>51.92526851246275</v>
      </c>
    </row>
    <row r="996" spans="1:17" s="5" customFormat="1" ht="36.75" customHeight="1">
      <c r="A996" s="54"/>
      <c r="B996" s="54"/>
      <c r="C996" s="54"/>
      <c r="D996" s="54"/>
      <c r="E996" s="33" t="s">
        <v>725</v>
      </c>
      <c r="F996" s="21">
        <v>1024</v>
      </c>
      <c r="G996" s="22"/>
      <c r="H996" s="22">
        <v>1024</v>
      </c>
      <c r="I996" s="23"/>
      <c r="J996" s="21">
        <v>697.77874999999995</v>
      </c>
      <c r="K996" s="22"/>
      <c r="L996" s="22">
        <v>697.77874999999995</v>
      </c>
      <c r="M996" s="23">
        <v>0</v>
      </c>
      <c r="N996" s="105">
        <f t="shared" si="550"/>
        <v>68.1424560546875</v>
      </c>
      <c r="O996" s="22"/>
      <c r="P996" s="22">
        <f t="shared" si="583"/>
        <v>68.1424560546875</v>
      </c>
      <c r="Q996" s="22"/>
    </row>
    <row r="997" spans="1:17" s="5" customFormat="1" ht="36.75" customHeight="1">
      <c r="A997" s="54"/>
      <c r="B997" s="54"/>
      <c r="C997" s="54"/>
      <c r="D997" s="54"/>
      <c r="E997" s="33" t="s">
        <v>531</v>
      </c>
      <c r="F997" s="21">
        <v>1368.8</v>
      </c>
      <c r="G997" s="22"/>
      <c r="H997" s="22"/>
      <c r="I997" s="23">
        <v>1368.8</v>
      </c>
      <c r="J997" s="21">
        <v>707.24361999999996</v>
      </c>
      <c r="K997" s="22"/>
      <c r="L997" s="22"/>
      <c r="M997" s="23">
        <v>707.24361999999996</v>
      </c>
      <c r="N997" s="105">
        <f t="shared" si="550"/>
        <v>51.668879310344828</v>
      </c>
      <c r="O997" s="22"/>
      <c r="P997" s="22"/>
      <c r="Q997" s="22">
        <f t="shared" si="579"/>
        <v>51.668879310344828</v>
      </c>
    </row>
    <row r="998" spans="1:17" s="5" customFormat="1" ht="36.75" customHeight="1">
      <c r="A998" s="55"/>
      <c r="B998" s="55"/>
      <c r="C998" s="55"/>
      <c r="D998" s="55"/>
      <c r="E998" s="33" t="s">
        <v>532</v>
      </c>
      <c r="F998" s="21">
        <v>7.3</v>
      </c>
      <c r="G998" s="22"/>
      <c r="H998" s="22"/>
      <c r="I998" s="23">
        <v>7.3</v>
      </c>
      <c r="J998" s="21">
        <v>7.3</v>
      </c>
      <c r="K998" s="22"/>
      <c r="L998" s="22"/>
      <c r="M998" s="23">
        <v>7.3</v>
      </c>
      <c r="N998" s="105">
        <f t="shared" si="550"/>
        <v>100</v>
      </c>
      <c r="O998" s="22"/>
      <c r="P998" s="22"/>
      <c r="Q998" s="22">
        <f t="shared" si="579"/>
        <v>100</v>
      </c>
    </row>
    <row r="999" spans="1:17" s="5" customFormat="1" ht="36.75" customHeight="1">
      <c r="A999" s="53" t="s">
        <v>533</v>
      </c>
      <c r="B999" s="53" t="s">
        <v>534</v>
      </c>
      <c r="C999" s="53" t="s">
        <v>535</v>
      </c>
      <c r="D999" s="44" t="s">
        <v>15</v>
      </c>
      <c r="E999" s="33"/>
      <c r="F999" s="21">
        <v>166</v>
      </c>
      <c r="G999" s="22"/>
      <c r="H999" s="22"/>
      <c r="I999" s="23">
        <v>166</v>
      </c>
      <c r="J999" s="21">
        <v>43.42</v>
      </c>
      <c r="K999" s="22"/>
      <c r="L999" s="22"/>
      <c r="M999" s="23">
        <v>43.42</v>
      </c>
      <c r="N999" s="105">
        <f t="shared" si="550"/>
        <v>26.1566265060241</v>
      </c>
      <c r="O999" s="22"/>
      <c r="P999" s="22"/>
      <c r="Q999" s="22">
        <f t="shared" si="579"/>
        <v>26.1566265060241</v>
      </c>
    </row>
    <row r="1000" spans="1:17" s="5" customFormat="1" ht="36.75" customHeight="1">
      <c r="A1000" s="54"/>
      <c r="B1000" s="54"/>
      <c r="C1000" s="54"/>
      <c r="D1000" s="53" t="s">
        <v>536</v>
      </c>
      <c r="E1000" s="33"/>
      <c r="F1000" s="21">
        <v>166</v>
      </c>
      <c r="G1000" s="22"/>
      <c r="H1000" s="22"/>
      <c r="I1000" s="23">
        <v>166</v>
      </c>
      <c r="J1000" s="21">
        <v>43.42</v>
      </c>
      <c r="K1000" s="22"/>
      <c r="L1000" s="22"/>
      <c r="M1000" s="23">
        <v>43.42</v>
      </c>
      <c r="N1000" s="105">
        <f t="shared" si="550"/>
        <v>26.1566265060241</v>
      </c>
      <c r="O1000" s="22"/>
      <c r="P1000" s="22"/>
      <c r="Q1000" s="22">
        <f t="shared" si="579"/>
        <v>26.1566265060241</v>
      </c>
    </row>
    <row r="1001" spans="1:17" s="5" customFormat="1" ht="36.75" customHeight="1">
      <c r="A1001" s="54"/>
      <c r="B1001" s="54"/>
      <c r="C1001" s="54"/>
      <c r="D1001" s="54"/>
      <c r="E1001" s="33" t="s">
        <v>537</v>
      </c>
      <c r="F1001" s="21">
        <v>166</v>
      </c>
      <c r="G1001" s="22"/>
      <c r="H1001" s="22"/>
      <c r="I1001" s="23">
        <v>166</v>
      </c>
      <c r="J1001" s="21">
        <v>43.42</v>
      </c>
      <c r="K1001" s="22"/>
      <c r="L1001" s="22"/>
      <c r="M1001" s="23">
        <v>43.42</v>
      </c>
      <c r="N1001" s="105">
        <f t="shared" ref="N1001:N1004" si="585">J1001/F1001*100</f>
        <v>26.1566265060241</v>
      </c>
      <c r="O1001" s="22"/>
      <c r="P1001" s="22"/>
      <c r="Q1001" s="22">
        <f t="shared" si="579"/>
        <v>26.1566265060241</v>
      </c>
    </row>
    <row r="1002" spans="1:17" s="5" customFormat="1" ht="36.75" customHeight="1">
      <c r="A1002" s="53" t="s">
        <v>538</v>
      </c>
      <c r="B1002" s="53" t="s">
        <v>231</v>
      </c>
      <c r="C1002" s="53" t="s">
        <v>539</v>
      </c>
      <c r="D1002" s="44" t="s">
        <v>15</v>
      </c>
      <c r="E1002" s="33"/>
      <c r="F1002" s="21">
        <v>165.41721000000001</v>
      </c>
      <c r="G1002" s="22"/>
      <c r="H1002" s="22"/>
      <c r="I1002" s="23">
        <v>165.41721000000001</v>
      </c>
      <c r="J1002" s="21">
        <v>0</v>
      </c>
      <c r="K1002" s="22"/>
      <c r="L1002" s="22"/>
      <c r="M1002" s="23">
        <v>0</v>
      </c>
      <c r="N1002" s="105">
        <f t="shared" si="585"/>
        <v>0</v>
      </c>
      <c r="O1002" s="22"/>
      <c r="P1002" s="22"/>
      <c r="Q1002" s="22">
        <f t="shared" si="579"/>
        <v>0</v>
      </c>
    </row>
    <row r="1003" spans="1:17" s="5" customFormat="1" ht="36.75" customHeight="1">
      <c r="A1003" s="54"/>
      <c r="B1003" s="54"/>
      <c r="C1003" s="54"/>
      <c r="D1003" s="53" t="s">
        <v>525</v>
      </c>
      <c r="E1003" s="33"/>
      <c r="F1003" s="21">
        <v>165.41721000000001</v>
      </c>
      <c r="G1003" s="22"/>
      <c r="H1003" s="22"/>
      <c r="I1003" s="23">
        <v>165.41721000000001</v>
      </c>
      <c r="J1003" s="21">
        <v>0</v>
      </c>
      <c r="K1003" s="22"/>
      <c r="L1003" s="22"/>
      <c r="M1003" s="23">
        <v>0</v>
      </c>
      <c r="N1003" s="105">
        <f t="shared" si="585"/>
        <v>0</v>
      </c>
      <c r="O1003" s="22"/>
      <c r="P1003" s="22"/>
      <c r="Q1003" s="22">
        <f t="shared" si="579"/>
        <v>0</v>
      </c>
    </row>
    <row r="1004" spans="1:17" s="5" customFormat="1" ht="36.75" customHeight="1">
      <c r="A1004" s="55"/>
      <c r="B1004" s="55"/>
      <c r="C1004" s="55"/>
      <c r="D1004" s="59"/>
      <c r="E1004" s="33" t="s">
        <v>540</v>
      </c>
      <c r="F1004" s="21">
        <v>165.41721000000001</v>
      </c>
      <c r="G1004" s="22"/>
      <c r="H1004" s="22"/>
      <c r="I1004" s="23">
        <v>165.41721000000001</v>
      </c>
      <c r="J1004" s="21">
        <v>0</v>
      </c>
      <c r="K1004" s="22"/>
      <c r="L1004" s="22"/>
      <c r="M1004" s="23">
        <v>0</v>
      </c>
      <c r="N1004" s="105">
        <f t="shared" si="585"/>
        <v>0</v>
      </c>
      <c r="O1004" s="22"/>
      <c r="P1004" s="22"/>
      <c r="Q1004" s="22">
        <f t="shared" si="579"/>
        <v>0</v>
      </c>
    </row>
    <row r="1005" spans="1:17" s="5" customFormat="1" ht="36.75" customHeight="1">
      <c r="A1005" s="56" t="s">
        <v>613</v>
      </c>
      <c r="B1005" s="56" t="s">
        <v>614</v>
      </c>
      <c r="C1005" s="56" t="s">
        <v>615</v>
      </c>
      <c r="D1005" s="43" t="s">
        <v>15</v>
      </c>
      <c r="E1005" s="104"/>
      <c r="F1005" s="21">
        <f>SUM(F1006)</f>
        <v>1366.7</v>
      </c>
      <c r="G1005" s="22">
        <f>SUM(G1006)</f>
        <v>1366.7</v>
      </c>
      <c r="H1005" s="22"/>
      <c r="I1005" s="23"/>
      <c r="J1005" s="21">
        <f>SUM(J1006)</f>
        <v>0</v>
      </c>
      <c r="K1005" s="22">
        <f>SUM(K1006)</f>
        <v>0</v>
      </c>
      <c r="L1005" s="22"/>
      <c r="M1005" s="23"/>
      <c r="N1005" s="105">
        <v>0</v>
      </c>
      <c r="O1005" s="22">
        <v>0</v>
      </c>
      <c r="P1005" s="22"/>
      <c r="Q1005" s="22"/>
    </row>
    <row r="1006" spans="1:17" s="5" customFormat="1" ht="36.75" customHeight="1">
      <c r="A1006" s="57"/>
      <c r="B1006" s="57"/>
      <c r="C1006" s="57"/>
      <c r="D1006" s="56" t="s">
        <v>616</v>
      </c>
      <c r="E1006" s="104"/>
      <c r="F1006" s="21">
        <f>SUM(I1006+H1006+G1006)</f>
        <v>1366.7</v>
      </c>
      <c r="G1006" s="22">
        <f>SUM(G1007)</f>
        <v>1366.7</v>
      </c>
      <c r="H1006" s="22"/>
      <c r="I1006" s="23"/>
      <c r="J1006" s="21">
        <f>SUM(M1006+L1006+K1006)</f>
        <v>0</v>
      </c>
      <c r="K1006" s="22">
        <f>SUM(K1007)</f>
        <v>0</v>
      </c>
      <c r="L1006" s="22"/>
      <c r="M1006" s="23"/>
      <c r="N1006" s="105">
        <v>0</v>
      </c>
      <c r="O1006" s="22">
        <v>0</v>
      </c>
      <c r="P1006" s="22"/>
      <c r="Q1006" s="22"/>
    </row>
    <row r="1007" spans="1:17" s="2" customFormat="1" ht="36.75" customHeight="1">
      <c r="A1007" s="58"/>
      <c r="B1007" s="58"/>
      <c r="C1007" s="58"/>
      <c r="D1007" s="58"/>
      <c r="E1007" s="103" t="s">
        <v>617</v>
      </c>
      <c r="F1007" s="21">
        <v>1366.7</v>
      </c>
      <c r="G1007" s="22">
        <v>1366.7</v>
      </c>
      <c r="H1007" s="22"/>
      <c r="I1007" s="23"/>
      <c r="J1007" s="21">
        <v>0</v>
      </c>
      <c r="K1007" s="22">
        <v>0</v>
      </c>
      <c r="L1007" s="22"/>
      <c r="M1007" s="23"/>
      <c r="N1007" s="105">
        <v>0</v>
      </c>
      <c r="O1007" s="22">
        <v>0</v>
      </c>
      <c r="P1007" s="22"/>
      <c r="Q1007" s="22"/>
    </row>
    <row r="1008" spans="1:17" s="123" customFormat="1" ht="12">
      <c r="F1008" s="135"/>
      <c r="G1008" s="136"/>
      <c r="H1008" s="136"/>
      <c r="I1008" s="137"/>
      <c r="J1008" s="135"/>
      <c r="K1008" s="136"/>
      <c r="L1008" s="136"/>
      <c r="M1008" s="137"/>
    </row>
    <row r="1009" spans="1:17" s="14" customFormat="1" ht="12.75" thickBot="1">
      <c r="A1009" s="12"/>
      <c r="B1009" s="12" t="s">
        <v>311</v>
      </c>
      <c r="C1009" s="12"/>
      <c r="D1009" s="12"/>
      <c r="E1009" s="13"/>
      <c r="F1009" s="107">
        <f>G1009+H1009+I1009</f>
        <v>1760707.46652</v>
      </c>
      <c r="G1009" s="108">
        <f t="shared" ref="F1009:M1009" si="586">G11+G293+G343+G364+G373+G488+G591+G627+G696+G745+G790+G887</f>
        <v>138876.85438</v>
      </c>
      <c r="H1009" s="108">
        <f t="shared" si="586"/>
        <v>979329.42919000005</v>
      </c>
      <c r="I1009" s="109">
        <f t="shared" si="586"/>
        <v>642501.18295000005</v>
      </c>
      <c r="J1009" s="107">
        <f t="shared" si="586"/>
        <v>1302303.1309</v>
      </c>
      <c r="K1009" s="108">
        <f t="shared" si="586"/>
        <v>63035.110459999996</v>
      </c>
      <c r="L1009" s="108">
        <f t="shared" si="586"/>
        <v>727647.62980999984</v>
      </c>
      <c r="M1009" s="109">
        <f t="shared" si="586"/>
        <v>511620.42899000004</v>
      </c>
      <c r="N1009" s="107">
        <f t="shared" ref="N1009" si="587">J1009/F1009*100</f>
        <v>73.96476448606046</v>
      </c>
      <c r="O1009" s="108">
        <f t="shared" ref="O1009" si="588">K1009/G1009*100</f>
        <v>45.389212436739804</v>
      </c>
      <c r="P1009" s="108">
        <f t="shared" ref="P1009" si="589">L1009/H1009*100</f>
        <v>74.300598769081688</v>
      </c>
      <c r="Q1009" s="109">
        <f t="shared" ref="Q1009" si="590">M1009/I1009*100</f>
        <v>79.629492142089148</v>
      </c>
    </row>
  </sheetData>
  <mergeCells count="626">
    <mergeCell ref="A339:A342"/>
    <mergeCell ref="B339:B342"/>
    <mergeCell ref="C339:C342"/>
    <mergeCell ref="A321:A324"/>
    <mergeCell ref="B321:B324"/>
    <mergeCell ref="C321:C324"/>
    <mergeCell ref="A325:A329"/>
    <mergeCell ref="B325:B329"/>
    <mergeCell ref="C325:C329"/>
    <mergeCell ref="A330:A334"/>
    <mergeCell ref="B330:B334"/>
    <mergeCell ref="C330:C334"/>
    <mergeCell ref="A311:A315"/>
    <mergeCell ref="B311:B315"/>
    <mergeCell ref="C311:C315"/>
    <mergeCell ref="A316:A320"/>
    <mergeCell ref="B316:B320"/>
    <mergeCell ref="C316:C320"/>
    <mergeCell ref="A335:A338"/>
    <mergeCell ref="B335:B338"/>
    <mergeCell ref="C335:C338"/>
    <mergeCell ref="A293:A303"/>
    <mergeCell ref="B293:B303"/>
    <mergeCell ref="C293:C303"/>
    <mergeCell ref="D294:D296"/>
    <mergeCell ref="D297:D301"/>
    <mergeCell ref="D302:D303"/>
    <mergeCell ref="A304:A310"/>
    <mergeCell ref="B304:B310"/>
    <mergeCell ref="C304:C310"/>
    <mergeCell ref="D306:D307"/>
    <mergeCell ref="D308:D309"/>
    <mergeCell ref="A284:A286"/>
    <mergeCell ref="B284:B286"/>
    <mergeCell ref="C284:C286"/>
    <mergeCell ref="A287:A289"/>
    <mergeCell ref="B287:B289"/>
    <mergeCell ref="C287:C289"/>
    <mergeCell ref="A290:A292"/>
    <mergeCell ref="B290:B292"/>
    <mergeCell ref="C290:C292"/>
    <mergeCell ref="A269:A276"/>
    <mergeCell ref="B269:B276"/>
    <mergeCell ref="C269:C276"/>
    <mergeCell ref="A277:A280"/>
    <mergeCell ref="B277:B280"/>
    <mergeCell ref="C277:C280"/>
    <mergeCell ref="A281:A283"/>
    <mergeCell ref="B281:B283"/>
    <mergeCell ref="C281:C283"/>
    <mergeCell ref="A253:A259"/>
    <mergeCell ref="B253:B259"/>
    <mergeCell ref="C253:C259"/>
    <mergeCell ref="A260:A262"/>
    <mergeCell ref="B260:B262"/>
    <mergeCell ref="C260:C262"/>
    <mergeCell ref="A263:A268"/>
    <mergeCell ref="B263:B268"/>
    <mergeCell ref="C263:C268"/>
    <mergeCell ref="A244:A246"/>
    <mergeCell ref="B244:B246"/>
    <mergeCell ref="C244:C246"/>
    <mergeCell ref="A247:A249"/>
    <mergeCell ref="B247:B249"/>
    <mergeCell ref="C247:C249"/>
    <mergeCell ref="A250:A252"/>
    <mergeCell ref="B250:B252"/>
    <mergeCell ref="C250:C252"/>
    <mergeCell ref="A230:A235"/>
    <mergeCell ref="B230:B235"/>
    <mergeCell ref="C230:C235"/>
    <mergeCell ref="A236:A239"/>
    <mergeCell ref="B236:B239"/>
    <mergeCell ref="C236:C239"/>
    <mergeCell ref="A240:A243"/>
    <mergeCell ref="B240:B243"/>
    <mergeCell ref="C240:C243"/>
    <mergeCell ref="A207:A213"/>
    <mergeCell ref="B207:B213"/>
    <mergeCell ref="C207:C213"/>
    <mergeCell ref="A214:A216"/>
    <mergeCell ref="B214:B216"/>
    <mergeCell ref="C214:C216"/>
    <mergeCell ref="A217:A229"/>
    <mergeCell ref="B217:B229"/>
    <mergeCell ref="C217:C229"/>
    <mergeCell ref="A192:A195"/>
    <mergeCell ref="B192:B195"/>
    <mergeCell ref="C192:C195"/>
    <mergeCell ref="A196:A198"/>
    <mergeCell ref="B196:B198"/>
    <mergeCell ref="C196:C198"/>
    <mergeCell ref="A199:A206"/>
    <mergeCell ref="B199:B206"/>
    <mergeCell ref="C199:C206"/>
    <mergeCell ref="A181:A184"/>
    <mergeCell ref="B181:B184"/>
    <mergeCell ref="C181:C184"/>
    <mergeCell ref="A185:A187"/>
    <mergeCell ref="B185:B187"/>
    <mergeCell ref="C185:C187"/>
    <mergeCell ref="A188:A191"/>
    <mergeCell ref="B188:B191"/>
    <mergeCell ref="C188:C191"/>
    <mergeCell ref="A178:A180"/>
    <mergeCell ref="B178:B180"/>
    <mergeCell ref="C178:C180"/>
    <mergeCell ref="A11:A82"/>
    <mergeCell ref="B11:B82"/>
    <mergeCell ref="C11:C82"/>
    <mergeCell ref="A83:A99"/>
    <mergeCell ref="B83:B99"/>
    <mergeCell ref="C83:C99"/>
    <mergeCell ref="A100:A110"/>
    <mergeCell ref="B100:B110"/>
    <mergeCell ref="C100:C110"/>
    <mergeCell ref="A111:A115"/>
    <mergeCell ref="B111:B115"/>
    <mergeCell ref="C111:C115"/>
    <mergeCell ref="A116:A119"/>
    <mergeCell ref="B116:B119"/>
    <mergeCell ref="C116:C119"/>
    <mergeCell ref="A120:A122"/>
    <mergeCell ref="B120:B122"/>
    <mergeCell ref="C120:C122"/>
    <mergeCell ref="A175:A177"/>
    <mergeCell ref="B175:B177"/>
    <mergeCell ref="C175:C177"/>
    <mergeCell ref="A166:A170"/>
    <mergeCell ref="B166:B170"/>
    <mergeCell ref="C166:C170"/>
    <mergeCell ref="A171:A174"/>
    <mergeCell ref="B171:B174"/>
    <mergeCell ref="C171:C174"/>
    <mergeCell ref="A123:A151"/>
    <mergeCell ref="B123:B151"/>
    <mergeCell ref="C123:C151"/>
    <mergeCell ref="A152:A165"/>
    <mergeCell ref="B152:B165"/>
    <mergeCell ref="C152:C165"/>
    <mergeCell ref="N8:N9"/>
    <mergeCell ref="O8:Q8"/>
    <mergeCell ref="A2:Q2"/>
    <mergeCell ref="A3:Q3"/>
    <mergeCell ref="A4:Q4"/>
    <mergeCell ref="A6:A9"/>
    <mergeCell ref="B6:B9"/>
    <mergeCell ref="C6:C9"/>
    <mergeCell ref="D6:D9"/>
    <mergeCell ref="E6:E9"/>
    <mergeCell ref="F6:M6"/>
    <mergeCell ref="N6:Q7"/>
    <mergeCell ref="F7:I7"/>
    <mergeCell ref="J7:M7"/>
    <mergeCell ref="G8:I8"/>
    <mergeCell ref="K8:M8"/>
    <mergeCell ref="A343:A348"/>
    <mergeCell ref="B343:B348"/>
    <mergeCell ref="C343:C348"/>
    <mergeCell ref="A355:A357"/>
    <mergeCell ref="B355:B357"/>
    <mergeCell ref="C355:C357"/>
    <mergeCell ref="A358:A360"/>
    <mergeCell ref="B358:B360"/>
    <mergeCell ref="C358:C360"/>
    <mergeCell ref="A349:A351"/>
    <mergeCell ref="B349:B351"/>
    <mergeCell ref="C349:C351"/>
    <mergeCell ref="A352:A354"/>
    <mergeCell ref="B352:B354"/>
    <mergeCell ref="C352:C354"/>
    <mergeCell ref="A367:A369"/>
    <mergeCell ref="B367:B369"/>
    <mergeCell ref="C367:C369"/>
    <mergeCell ref="A370:A372"/>
    <mergeCell ref="B370:B372"/>
    <mergeCell ref="C370:C372"/>
    <mergeCell ref="A361:A363"/>
    <mergeCell ref="B361:B363"/>
    <mergeCell ref="C361:C363"/>
    <mergeCell ref="A364:A366"/>
    <mergeCell ref="B364:B366"/>
    <mergeCell ref="C364:C366"/>
    <mergeCell ref="A412:A420"/>
    <mergeCell ref="B412:B420"/>
    <mergeCell ref="C412:C420"/>
    <mergeCell ref="A421:A428"/>
    <mergeCell ref="B421:B428"/>
    <mergeCell ref="C421:C428"/>
    <mergeCell ref="A373:A402"/>
    <mergeCell ref="B373:B402"/>
    <mergeCell ref="C373:C402"/>
    <mergeCell ref="A403:A411"/>
    <mergeCell ref="B403:B411"/>
    <mergeCell ref="C403:C411"/>
    <mergeCell ref="A439:A444"/>
    <mergeCell ref="B439:B444"/>
    <mergeCell ref="C439:C444"/>
    <mergeCell ref="A445:A448"/>
    <mergeCell ref="B445:B448"/>
    <mergeCell ref="C445:C448"/>
    <mergeCell ref="A429:A435"/>
    <mergeCell ref="B429:B435"/>
    <mergeCell ref="C429:C435"/>
    <mergeCell ref="A436:A438"/>
    <mergeCell ref="B436:B438"/>
    <mergeCell ref="C436:C438"/>
    <mergeCell ref="A456:A459"/>
    <mergeCell ref="B456:B459"/>
    <mergeCell ref="C456:C459"/>
    <mergeCell ref="A460:A470"/>
    <mergeCell ref="B460:B470"/>
    <mergeCell ref="C460:C470"/>
    <mergeCell ref="A449:A451"/>
    <mergeCell ref="B449:B451"/>
    <mergeCell ref="C449:C451"/>
    <mergeCell ref="A452:A455"/>
    <mergeCell ref="B452:B455"/>
    <mergeCell ref="C452:C455"/>
    <mergeCell ref="A482:A484"/>
    <mergeCell ref="B482:B484"/>
    <mergeCell ref="C482:C484"/>
    <mergeCell ref="A485:A487"/>
    <mergeCell ref="B485:B487"/>
    <mergeCell ref="C485:C487"/>
    <mergeCell ref="A471:A477"/>
    <mergeCell ref="B471:B477"/>
    <mergeCell ref="C471:C477"/>
    <mergeCell ref="A478:A481"/>
    <mergeCell ref="B478:B481"/>
    <mergeCell ref="C478:C481"/>
    <mergeCell ref="A488:A505"/>
    <mergeCell ref="B488:B505"/>
    <mergeCell ref="C488:C505"/>
    <mergeCell ref="D489:D505"/>
    <mergeCell ref="D506:D507"/>
    <mergeCell ref="A508:A514"/>
    <mergeCell ref="B508:B514"/>
    <mergeCell ref="C508:C514"/>
    <mergeCell ref="D509:D512"/>
    <mergeCell ref="D513:D514"/>
    <mergeCell ref="D522:D523"/>
    <mergeCell ref="A524:A526"/>
    <mergeCell ref="B524:B526"/>
    <mergeCell ref="C524:C526"/>
    <mergeCell ref="D525:D526"/>
    <mergeCell ref="A515:A517"/>
    <mergeCell ref="B515:B517"/>
    <mergeCell ref="C515:C517"/>
    <mergeCell ref="D516:D517"/>
    <mergeCell ref="A518:A520"/>
    <mergeCell ref="B518:B520"/>
    <mergeCell ref="C518:C520"/>
    <mergeCell ref="D519:D520"/>
    <mergeCell ref="A527:A532"/>
    <mergeCell ref="B527:B532"/>
    <mergeCell ref="C527:C532"/>
    <mergeCell ref="A533:A538"/>
    <mergeCell ref="B533:B538"/>
    <mergeCell ref="C533:C538"/>
    <mergeCell ref="A521:A523"/>
    <mergeCell ref="B521:B523"/>
    <mergeCell ref="C521:C523"/>
    <mergeCell ref="D546:D547"/>
    <mergeCell ref="A548:A551"/>
    <mergeCell ref="B548:B551"/>
    <mergeCell ref="C548:C551"/>
    <mergeCell ref="D549:D551"/>
    <mergeCell ref="D534:D538"/>
    <mergeCell ref="A539:A541"/>
    <mergeCell ref="B539:B541"/>
    <mergeCell ref="C539:C541"/>
    <mergeCell ref="D540:D541"/>
    <mergeCell ref="A542:A544"/>
    <mergeCell ref="B542:B544"/>
    <mergeCell ref="C542:C544"/>
    <mergeCell ref="D543:D544"/>
    <mergeCell ref="A558:A565"/>
    <mergeCell ref="B558:B565"/>
    <mergeCell ref="C558:C565"/>
    <mergeCell ref="A566:A573"/>
    <mergeCell ref="B566:B573"/>
    <mergeCell ref="C566:C573"/>
    <mergeCell ref="A545:A547"/>
    <mergeCell ref="B545:B547"/>
    <mergeCell ref="C545:C547"/>
    <mergeCell ref="A552:A554"/>
    <mergeCell ref="B552:B554"/>
    <mergeCell ref="C552:C554"/>
    <mergeCell ref="A555:A557"/>
    <mergeCell ref="B555:B557"/>
    <mergeCell ref="C555:C557"/>
    <mergeCell ref="D567:D573"/>
    <mergeCell ref="A574:A576"/>
    <mergeCell ref="B574:B576"/>
    <mergeCell ref="C574:C576"/>
    <mergeCell ref="D575:D576"/>
    <mergeCell ref="A577:A579"/>
    <mergeCell ref="B577:B579"/>
    <mergeCell ref="C577:C579"/>
    <mergeCell ref="D578:D579"/>
    <mergeCell ref="A587:A590"/>
    <mergeCell ref="B587:B590"/>
    <mergeCell ref="C587:C590"/>
    <mergeCell ref="D588:D590"/>
    <mergeCell ref="A591:A597"/>
    <mergeCell ref="B591:B597"/>
    <mergeCell ref="C591:C597"/>
    <mergeCell ref="A580:A583"/>
    <mergeCell ref="B580:B583"/>
    <mergeCell ref="C580:C583"/>
    <mergeCell ref="D581:D583"/>
    <mergeCell ref="A584:A586"/>
    <mergeCell ref="B584:B586"/>
    <mergeCell ref="C584:C586"/>
    <mergeCell ref="D585:D586"/>
    <mergeCell ref="A621:A623"/>
    <mergeCell ref="B621:B623"/>
    <mergeCell ref="C621:C623"/>
    <mergeCell ref="A615:A617"/>
    <mergeCell ref="B615:B617"/>
    <mergeCell ref="C615:C617"/>
    <mergeCell ref="A618:A620"/>
    <mergeCell ref="B618:B620"/>
    <mergeCell ref="C618:C620"/>
    <mergeCell ref="A598:A604"/>
    <mergeCell ref="B598:B604"/>
    <mergeCell ref="C598:C604"/>
    <mergeCell ref="A605:A611"/>
    <mergeCell ref="B605:B611"/>
    <mergeCell ref="C605:C611"/>
    <mergeCell ref="A612:A614"/>
    <mergeCell ref="B612:B614"/>
    <mergeCell ref="C612:C614"/>
    <mergeCell ref="A640:A643"/>
    <mergeCell ref="B640:B643"/>
    <mergeCell ref="C640:C643"/>
    <mergeCell ref="A644:A647"/>
    <mergeCell ref="B644:B647"/>
    <mergeCell ref="C644:C647"/>
    <mergeCell ref="A624:A626"/>
    <mergeCell ref="B624:B626"/>
    <mergeCell ref="C624:C626"/>
    <mergeCell ref="A627:A639"/>
    <mergeCell ref="B627:B639"/>
    <mergeCell ref="C627:C639"/>
    <mergeCell ref="A663:A665"/>
    <mergeCell ref="B663:B665"/>
    <mergeCell ref="C663:C665"/>
    <mergeCell ref="A666:A668"/>
    <mergeCell ref="B666:B668"/>
    <mergeCell ref="C666:C668"/>
    <mergeCell ref="B676:B678"/>
    <mergeCell ref="A648:A650"/>
    <mergeCell ref="B648:B650"/>
    <mergeCell ref="C648:C650"/>
    <mergeCell ref="A651:A653"/>
    <mergeCell ref="B651:B653"/>
    <mergeCell ref="C651:C653"/>
    <mergeCell ref="A654:A656"/>
    <mergeCell ref="B654:B656"/>
    <mergeCell ref="C654:C656"/>
    <mergeCell ref="A657:A659"/>
    <mergeCell ref="B657:B659"/>
    <mergeCell ref="C657:C659"/>
    <mergeCell ref="A660:A662"/>
    <mergeCell ref="B660:B662"/>
    <mergeCell ref="C660:C662"/>
    <mergeCell ref="A726:A732"/>
    <mergeCell ref="B726:B732"/>
    <mergeCell ref="C726:C732"/>
    <mergeCell ref="D697:D702"/>
    <mergeCell ref="D703:D708"/>
    <mergeCell ref="A717:A718"/>
    <mergeCell ref="B717:B718"/>
    <mergeCell ref="C717:C718"/>
    <mergeCell ref="A719:A722"/>
    <mergeCell ref="B719:B722"/>
    <mergeCell ref="C719:C722"/>
    <mergeCell ref="A723:A725"/>
    <mergeCell ref="B723:B725"/>
    <mergeCell ref="C723:C725"/>
    <mergeCell ref="A709:A716"/>
    <mergeCell ref="B709:B716"/>
    <mergeCell ref="C709:C716"/>
    <mergeCell ref="D710:D712"/>
    <mergeCell ref="A696:A708"/>
    <mergeCell ref="B696:B708"/>
    <mergeCell ref="C696:C708"/>
    <mergeCell ref="D713:D716"/>
    <mergeCell ref="A739:A741"/>
    <mergeCell ref="B739:B741"/>
    <mergeCell ref="C739:C741"/>
    <mergeCell ref="D740:D741"/>
    <mergeCell ref="A742:A744"/>
    <mergeCell ref="B742:B744"/>
    <mergeCell ref="C742:C744"/>
    <mergeCell ref="D743:D744"/>
    <mergeCell ref="A733:A735"/>
    <mergeCell ref="B733:B735"/>
    <mergeCell ref="C733:C735"/>
    <mergeCell ref="A736:A738"/>
    <mergeCell ref="B736:B738"/>
    <mergeCell ref="C736:C738"/>
    <mergeCell ref="A758:A761"/>
    <mergeCell ref="B758:B761"/>
    <mergeCell ref="C758:C761"/>
    <mergeCell ref="A762:A764"/>
    <mergeCell ref="B762:B764"/>
    <mergeCell ref="C762:C764"/>
    <mergeCell ref="A745:A753"/>
    <mergeCell ref="B745:B753"/>
    <mergeCell ref="C745:C753"/>
    <mergeCell ref="A754:A757"/>
    <mergeCell ref="B754:B757"/>
    <mergeCell ref="C754:C757"/>
    <mergeCell ref="A772:A775"/>
    <mergeCell ref="B772:B775"/>
    <mergeCell ref="C772:C775"/>
    <mergeCell ref="A776:A778"/>
    <mergeCell ref="B776:B778"/>
    <mergeCell ref="C776:C778"/>
    <mergeCell ref="A765:A767"/>
    <mergeCell ref="B765:B767"/>
    <mergeCell ref="C765:C767"/>
    <mergeCell ref="A768:A771"/>
    <mergeCell ref="B768:B771"/>
    <mergeCell ref="C768:C771"/>
    <mergeCell ref="A786:A789"/>
    <mergeCell ref="B786:B789"/>
    <mergeCell ref="C786:C789"/>
    <mergeCell ref="A790:A804"/>
    <mergeCell ref="B790:B804"/>
    <mergeCell ref="C790:C804"/>
    <mergeCell ref="A779:A781"/>
    <mergeCell ref="B779:B781"/>
    <mergeCell ref="C779:C781"/>
    <mergeCell ref="A782:A785"/>
    <mergeCell ref="B782:B785"/>
    <mergeCell ref="C782:C785"/>
    <mergeCell ref="D791:D804"/>
    <mergeCell ref="A805:A807"/>
    <mergeCell ref="B805:B807"/>
    <mergeCell ref="C805:C807"/>
    <mergeCell ref="D806:D807"/>
    <mergeCell ref="A808:A810"/>
    <mergeCell ref="B808:B810"/>
    <mergeCell ref="C808:C810"/>
    <mergeCell ref="D809:D810"/>
    <mergeCell ref="A824:A827"/>
    <mergeCell ref="B824:B827"/>
    <mergeCell ref="C824:C827"/>
    <mergeCell ref="D825:D827"/>
    <mergeCell ref="A828:A830"/>
    <mergeCell ref="B828:B830"/>
    <mergeCell ref="C828:C830"/>
    <mergeCell ref="D829:D830"/>
    <mergeCell ref="A811:A813"/>
    <mergeCell ref="B811:B813"/>
    <mergeCell ref="C811:C813"/>
    <mergeCell ref="D812:D813"/>
    <mergeCell ref="A814:A823"/>
    <mergeCell ref="B814:B823"/>
    <mergeCell ref="C814:C823"/>
    <mergeCell ref="A840:A842"/>
    <mergeCell ref="B840:B842"/>
    <mergeCell ref="C840:C842"/>
    <mergeCell ref="D841:D842"/>
    <mergeCell ref="A843:A845"/>
    <mergeCell ref="B843:B845"/>
    <mergeCell ref="C843:C845"/>
    <mergeCell ref="D844:D845"/>
    <mergeCell ref="A831:A836"/>
    <mergeCell ref="B831:B836"/>
    <mergeCell ref="C831:C836"/>
    <mergeCell ref="D832:D836"/>
    <mergeCell ref="A837:A839"/>
    <mergeCell ref="B837:B839"/>
    <mergeCell ref="C837:C839"/>
    <mergeCell ref="D838:D839"/>
    <mergeCell ref="A852:A854"/>
    <mergeCell ref="B852:B854"/>
    <mergeCell ref="C852:C854"/>
    <mergeCell ref="D853:D854"/>
    <mergeCell ref="A855:A858"/>
    <mergeCell ref="B855:B858"/>
    <mergeCell ref="C855:C858"/>
    <mergeCell ref="D856:D858"/>
    <mergeCell ref="A846:A848"/>
    <mergeCell ref="B846:B848"/>
    <mergeCell ref="C846:C848"/>
    <mergeCell ref="D847:D848"/>
    <mergeCell ref="A849:A851"/>
    <mergeCell ref="B849:B851"/>
    <mergeCell ref="C849:C851"/>
    <mergeCell ref="D850:D851"/>
    <mergeCell ref="A866:A868"/>
    <mergeCell ref="B866:B868"/>
    <mergeCell ref="C866:C868"/>
    <mergeCell ref="D867:D868"/>
    <mergeCell ref="A869:A871"/>
    <mergeCell ref="B869:B871"/>
    <mergeCell ref="C869:C871"/>
    <mergeCell ref="D870:D871"/>
    <mergeCell ref="A859:A862"/>
    <mergeCell ref="B859:B862"/>
    <mergeCell ref="C859:C862"/>
    <mergeCell ref="D860:D862"/>
    <mergeCell ref="A863:A865"/>
    <mergeCell ref="B863:B865"/>
    <mergeCell ref="C863:C865"/>
    <mergeCell ref="D864:D865"/>
    <mergeCell ref="A882:A886"/>
    <mergeCell ref="B882:B886"/>
    <mergeCell ref="C882:C886"/>
    <mergeCell ref="D883:D886"/>
    <mergeCell ref="A887:A915"/>
    <mergeCell ref="B887:B915"/>
    <mergeCell ref="C887:C915"/>
    <mergeCell ref="D888:D915"/>
    <mergeCell ref="A872:A876"/>
    <mergeCell ref="B872:B876"/>
    <mergeCell ref="C872:C876"/>
    <mergeCell ref="D873:D876"/>
    <mergeCell ref="A877:A881"/>
    <mergeCell ref="B877:B881"/>
    <mergeCell ref="C877:C881"/>
    <mergeCell ref="D878:D881"/>
    <mergeCell ref="A928:A931"/>
    <mergeCell ref="B928:B931"/>
    <mergeCell ref="C928:C931"/>
    <mergeCell ref="D929:D931"/>
    <mergeCell ref="A932:A935"/>
    <mergeCell ref="B932:B935"/>
    <mergeCell ref="C932:C935"/>
    <mergeCell ref="D933:D935"/>
    <mergeCell ref="A916:A923"/>
    <mergeCell ref="B916:B923"/>
    <mergeCell ref="C916:C923"/>
    <mergeCell ref="D917:D923"/>
    <mergeCell ref="A924:A927"/>
    <mergeCell ref="B924:B927"/>
    <mergeCell ref="C924:C927"/>
    <mergeCell ref="D925:D927"/>
    <mergeCell ref="A944:A948"/>
    <mergeCell ref="B944:B948"/>
    <mergeCell ref="C944:C948"/>
    <mergeCell ref="D945:D948"/>
    <mergeCell ref="A949:A953"/>
    <mergeCell ref="B949:B953"/>
    <mergeCell ref="C949:C953"/>
    <mergeCell ref="D950:D953"/>
    <mergeCell ref="A936:A939"/>
    <mergeCell ref="B936:B939"/>
    <mergeCell ref="C936:C939"/>
    <mergeCell ref="D937:D939"/>
    <mergeCell ref="A940:A943"/>
    <mergeCell ref="B940:B943"/>
    <mergeCell ref="C940:C943"/>
    <mergeCell ref="D941:D943"/>
    <mergeCell ref="A964:A978"/>
    <mergeCell ref="B964:B978"/>
    <mergeCell ref="C964:C978"/>
    <mergeCell ref="D965:D978"/>
    <mergeCell ref="A979:A983"/>
    <mergeCell ref="B979:B983"/>
    <mergeCell ref="C979:C983"/>
    <mergeCell ref="D980:D983"/>
    <mergeCell ref="A954:A958"/>
    <mergeCell ref="B954:B958"/>
    <mergeCell ref="C954:C958"/>
    <mergeCell ref="D955:D957"/>
    <mergeCell ref="A959:A963"/>
    <mergeCell ref="B959:B963"/>
    <mergeCell ref="C959:C963"/>
    <mergeCell ref="D960:D963"/>
    <mergeCell ref="A990:A993"/>
    <mergeCell ref="B990:B993"/>
    <mergeCell ref="C990:C993"/>
    <mergeCell ref="D991:D993"/>
    <mergeCell ref="A994:A998"/>
    <mergeCell ref="B994:B998"/>
    <mergeCell ref="C994:C998"/>
    <mergeCell ref="D995:D998"/>
    <mergeCell ref="A984:A986"/>
    <mergeCell ref="B984:B986"/>
    <mergeCell ref="C984:C986"/>
    <mergeCell ref="D985:D986"/>
    <mergeCell ref="A987:A989"/>
    <mergeCell ref="B987:B989"/>
    <mergeCell ref="C987:C989"/>
    <mergeCell ref="D988:D989"/>
    <mergeCell ref="A1005:A1007"/>
    <mergeCell ref="B1005:B1007"/>
    <mergeCell ref="C1005:C1007"/>
    <mergeCell ref="D1006:D1007"/>
    <mergeCell ref="A999:A1001"/>
    <mergeCell ref="B999:B1001"/>
    <mergeCell ref="C999:C1001"/>
    <mergeCell ref="D1000:D1001"/>
    <mergeCell ref="A1002:A1004"/>
    <mergeCell ref="B1002:B1004"/>
    <mergeCell ref="C1002:C1004"/>
    <mergeCell ref="D1003:D1004"/>
    <mergeCell ref="A693:A695"/>
    <mergeCell ref="B693:B695"/>
    <mergeCell ref="C693:C695"/>
    <mergeCell ref="A676:A678"/>
    <mergeCell ref="C676:C678"/>
    <mergeCell ref="C679:C681"/>
    <mergeCell ref="A669:A675"/>
    <mergeCell ref="B669:B675"/>
    <mergeCell ref="C669:C675"/>
    <mergeCell ref="D670:D671"/>
    <mergeCell ref="D672:D675"/>
    <mergeCell ref="A679:A681"/>
    <mergeCell ref="B679:B681"/>
    <mergeCell ref="A682:A686"/>
    <mergeCell ref="B682:B686"/>
    <mergeCell ref="C682:C686"/>
    <mergeCell ref="D683:D686"/>
    <mergeCell ref="A687:A689"/>
    <mergeCell ref="B687:B689"/>
    <mergeCell ref="C687:C692"/>
    <mergeCell ref="A690:A692"/>
    <mergeCell ref="B690:B692"/>
  </mergeCells>
  <hyperlinks>
    <hyperlink ref="N6" location="P7070" display="P7070"/>
  </hyperlinks>
  <pageMargins left="0" right="0" top="0" bottom="0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Мониторинг (9 мес 2021)</vt:lpstr>
      <vt:lpstr>'Мониторинг (9 мес 2021)'!Область_печати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2021-12-02T08:52:34Z</dcterms:modified>
</cp:coreProperties>
</file>