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filterPrivacy="1"/>
  <bookViews>
    <workbookView xWindow="0" yWindow="0" windowWidth="19440" windowHeight="12645"/>
  </bookViews>
  <sheets>
    <sheet name="Мониторинг (табл)" sheetId="6" r:id="rId1"/>
  </sheets>
  <definedNames>
    <definedName name="_xlnm.Print_Area" localSheetId="0">'Мониторинг (табл)'!$A$1:$Q$902</definedName>
  </definedNames>
  <calcPr calcId="125725" iterateDelta="1E-4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42" i="6"/>
  <c r="N342"/>
  <c r="Q341"/>
  <c r="N341"/>
  <c r="Q340"/>
  <c r="N340"/>
  <c r="Q339"/>
  <c r="N339"/>
  <c r="Q338"/>
  <c r="N338"/>
  <c r="Q337"/>
  <c r="N337"/>
  <c r="H859"/>
  <c r="J859"/>
  <c r="L859"/>
  <c r="F859"/>
  <c r="I814"/>
  <c r="I813" s="1"/>
  <c r="K814"/>
  <c r="K813" s="1"/>
  <c r="L814"/>
  <c r="L813" s="1"/>
  <c r="M814"/>
  <c r="M813" s="1"/>
  <c r="H814"/>
  <c r="H813" s="1"/>
  <c r="G814"/>
  <c r="G813" s="1"/>
  <c r="G786"/>
  <c r="G785" s="1"/>
  <c r="H786"/>
  <c r="H785" s="1"/>
  <c r="I786"/>
  <c r="I785" s="1"/>
  <c r="K786"/>
  <c r="K785" s="1"/>
  <c r="L786"/>
  <c r="L785" s="1"/>
  <c r="M786"/>
  <c r="M785" s="1"/>
  <c r="P812"/>
  <c r="N812"/>
  <c r="Q811"/>
  <c r="N811"/>
  <c r="Q899" l="1"/>
  <c r="N899"/>
  <c r="Q898"/>
  <c r="N898"/>
  <c r="M897"/>
  <c r="J897" s="1"/>
  <c r="I897"/>
  <c r="F897"/>
  <c r="Q896"/>
  <c r="N896"/>
  <c r="Q895"/>
  <c r="N895"/>
  <c r="Q894"/>
  <c r="N894"/>
  <c r="M893"/>
  <c r="J893" s="1"/>
  <c r="I893"/>
  <c r="F893"/>
  <c r="Q892"/>
  <c r="N892"/>
  <c r="P891"/>
  <c r="N891"/>
  <c r="P890"/>
  <c r="N890"/>
  <c r="L889"/>
  <c r="J889"/>
  <c r="H889"/>
  <c r="F889"/>
  <c r="L888"/>
  <c r="J888"/>
  <c r="H888"/>
  <c r="F888"/>
  <c r="P887"/>
  <c r="N887"/>
  <c r="P886"/>
  <c r="N886"/>
  <c r="N885"/>
  <c r="L885"/>
  <c r="H885"/>
  <c r="J884"/>
  <c r="H884"/>
  <c r="F884"/>
  <c r="P883"/>
  <c r="N883"/>
  <c r="P882"/>
  <c r="N882"/>
  <c r="N881"/>
  <c r="L881"/>
  <c r="H881"/>
  <c r="L880"/>
  <c r="J880"/>
  <c r="F880"/>
  <c r="P879"/>
  <c r="N879"/>
  <c r="P878"/>
  <c r="N878"/>
  <c r="P877"/>
  <c r="N877"/>
  <c r="P876"/>
  <c r="N876"/>
  <c r="P875"/>
  <c r="N875"/>
  <c r="P874"/>
  <c r="N874"/>
  <c r="L873"/>
  <c r="J873"/>
  <c r="H873"/>
  <c r="F873"/>
  <c r="L872"/>
  <c r="J872"/>
  <c r="H872"/>
  <c r="F872"/>
  <c r="Q871"/>
  <c r="N871"/>
  <c r="Q870"/>
  <c r="N870"/>
  <c r="Q869"/>
  <c r="N869"/>
  <c r="Q868"/>
  <c r="F868"/>
  <c r="M867"/>
  <c r="J867"/>
  <c r="I867"/>
  <c r="F867"/>
  <c r="Q866"/>
  <c r="N866"/>
  <c r="Q865"/>
  <c r="N865"/>
  <c r="Q864"/>
  <c r="N864"/>
  <c r="Q863"/>
  <c r="F863"/>
  <c r="M862"/>
  <c r="J862"/>
  <c r="I862"/>
  <c r="F862"/>
  <c r="P861"/>
  <c r="N861"/>
  <c r="P860"/>
  <c r="N860"/>
  <c r="O858"/>
  <c r="N858"/>
  <c r="O857"/>
  <c r="N857"/>
  <c r="O856"/>
  <c r="N856"/>
  <c r="Q855"/>
  <c r="J855"/>
  <c r="F855"/>
  <c r="J854"/>
  <c r="I854"/>
  <c r="Q854" s="1"/>
  <c r="I853"/>
  <c r="Q853" s="1"/>
  <c r="Q852"/>
  <c r="N852"/>
  <c r="Q851"/>
  <c r="N851"/>
  <c r="Q850"/>
  <c r="N850"/>
  <c r="Q849"/>
  <c r="J849"/>
  <c r="F849"/>
  <c r="Q848"/>
  <c r="J848"/>
  <c r="F848"/>
  <c r="Q847"/>
  <c r="J847"/>
  <c r="F847"/>
  <c r="M846"/>
  <c r="I846"/>
  <c r="M845"/>
  <c r="I845"/>
  <c r="Q844"/>
  <c r="J844"/>
  <c r="F844"/>
  <c r="Q843"/>
  <c r="J843"/>
  <c r="F843"/>
  <c r="M842"/>
  <c r="I842"/>
  <c r="M841"/>
  <c r="I841"/>
  <c r="Q840"/>
  <c r="J840"/>
  <c r="F840"/>
  <c r="M839"/>
  <c r="I839"/>
  <c r="Q838"/>
  <c r="J838"/>
  <c r="F838"/>
  <c r="Q837"/>
  <c r="J837"/>
  <c r="F837"/>
  <c r="M836"/>
  <c r="I836"/>
  <c r="Q835"/>
  <c r="J835"/>
  <c r="F835"/>
  <c r="Q834"/>
  <c r="J834"/>
  <c r="F834"/>
  <c r="Q833"/>
  <c r="J833"/>
  <c r="F833"/>
  <c r="Q832"/>
  <c r="J832"/>
  <c r="F832"/>
  <c r="M831"/>
  <c r="I831"/>
  <c r="M830"/>
  <c r="J830" s="1"/>
  <c r="I830"/>
  <c r="F830" s="1"/>
  <c r="P829"/>
  <c r="N829"/>
  <c r="P828"/>
  <c r="N828"/>
  <c r="O827"/>
  <c r="N827"/>
  <c r="Q826"/>
  <c r="J826"/>
  <c r="F826"/>
  <c r="Q825"/>
  <c r="N825"/>
  <c r="Q824"/>
  <c r="J824"/>
  <c r="F824"/>
  <c r="Q823"/>
  <c r="J823"/>
  <c r="F823"/>
  <c r="Q822"/>
  <c r="J822"/>
  <c r="F822"/>
  <c r="Q821"/>
  <c r="J821"/>
  <c r="F821"/>
  <c r="Q820"/>
  <c r="J820"/>
  <c r="F820"/>
  <c r="Q819"/>
  <c r="J819"/>
  <c r="F819"/>
  <c r="Q818"/>
  <c r="J818"/>
  <c r="F818"/>
  <c r="Q817"/>
  <c r="J817"/>
  <c r="F817"/>
  <c r="Q816"/>
  <c r="J816"/>
  <c r="F816"/>
  <c r="Q815"/>
  <c r="J815"/>
  <c r="F815"/>
  <c r="Q810"/>
  <c r="N810"/>
  <c r="P809"/>
  <c r="N809"/>
  <c r="P808"/>
  <c r="N808"/>
  <c r="P807"/>
  <c r="N807"/>
  <c r="P806"/>
  <c r="N806"/>
  <c r="P805"/>
  <c r="N805"/>
  <c r="P804"/>
  <c r="N804"/>
  <c r="Q803"/>
  <c r="N803"/>
  <c r="Q802"/>
  <c r="N802"/>
  <c r="Q801"/>
  <c r="N801"/>
  <c r="P800"/>
  <c r="N800"/>
  <c r="O799"/>
  <c r="N799"/>
  <c r="Q798"/>
  <c r="J798"/>
  <c r="F798"/>
  <c r="Q797"/>
  <c r="N797"/>
  <c r="Q796"/>
  <c r="J796"/>
  <c r="F796"/>
  <c r="Q795"/>
  <c r="J795"/>
  <c r="F795"/>
  <c r="Q794"/>
  <c r="J794"/>
  <c r="F794"/>
  <c r="Q793"/>
  <c r="J793"/>
  <c r="F793"/>
  <c r="Q792"/>
  <c r="J792"/>
  <c r="F792"/>
  <c r="Q791"/>
  <c r="J791"/>
  <c r="F791"/>
  <c r="Q790"/>
  <c r="J790"/>
  <c r="F790"/>
  <c r="Q789"/>
  <c r="J789"/>
  <c r="F789"/>
  <c r="Q788"/>
  <c r="J788"/>
  <c r="F788"/>
  <c r="Q787"/>
  <c r="J787"/>
  <c r="F787"/>
  <c r="Q784"/>
  <c r="J784"/>
  <c r="F784"/>
  <c r="Q783"/>
  <c r="J783"/>
  <c r="F783"/>
  <c r="F778" s="1"/>
  <c r="F773" s="1"/>
  <c r="Q782"/>
  <c r="J782"/>
  <c r="F782"/>
  <c r="M781"/>
  <c r="I781"/>
  <c r="M780"/>
  <c r="I780"/>
  <c r="M779"/>
  <c r="M774" s="1"/>
  <c r="M687" s="1"/>
  <c r="I779"/>
  <c r="I774" s="1"/>
  <c r="I687" s="1"/>
  <c r="E779"/>
  <c r="E774" s="1"/>
  <c r="E687" s="1"/>
  <c r="M778"/>
  <c r="M773" s="1"/>
  <c r="I778"/>
  <c r="I773" s="1"/>
  <c r="E778"/>
  <c r="E773" s="1"/>
  <c r="E686" s="1"/>
  <c r="M777"/>
  <c r="J777"/>
  <c r="I777"/>
  <c r="I772" s="1"/>
  <c r="I685" s="1"/>
  <c r="E777"/>
  <c r="E772" s="1"/>
  <c r="E685" s="1"/>
  <c r="M772"/>
  <c r="Q769"/>
  <c r="J769"/>
  <c r="F769"/>
  <c r="M768"/>
  <c r="M767" s="1"/>
  <c r="I768"/>
  <c r="I767" s="1"/>
  <c r="M766"/>
  <c r="M765" s="1"/>
  <c r="M764" s="1"/>
  <c r="I766"/>
  <c r="I763" s="1"/>
  <c r="E766"/>
  <c r="E763" s="1"/>
  <c r="E689" s="1"/>
  <c r="I765"/>
  <c r="I764" s="1"/>
  <c r="P760"/>
  <c r="J760"/>
  <c r="F760"/>
  <c r="J759"/>
  <c r="H759"/>
  <c r="P759" s="1"/>
  <c r="L758"/>
  <c r="L757"/>
  <c r="L756" s="1"/>
  <c r="H757"/>
  <c r="H756" s="1"/>
  <c r="H755" s="1"/>
  <c r="E757"/>
  <c r="E716" s="1"/>
  <c r="E690" s="1"/>
  <c r="P754"/>
  <c r="J754"/>
  <c r="F754"/>
  <c r="L753"/>
  <c r="H753"/>
  <c r="P752"/>
  <c r="J752"/>
  <c r="F752"/>
  <c r="L751"/>
  <c r="L750" s="1"/>
  <c r="L749" s="1"/>
  <c r="H751"/>
  <c r="H750" s="1"/>
  <c r="E751"/>
  <c r="E722" s="1"/>
  <c r="Q748"/>
  <c r="J748"/>
  <c r="F748"/>
  <c r="M747"/>
  <c r="M746" s="1"/>
  <c r="I747"/>
  <c r="I745" s="1"/>
  <c r="I744" s="1"/>
  <c r="I743" s="1"/>
  <c r="E745"/>
  <c r="E721" s="1"/>
  <c r="E696" s="1"/>
  <c r="P742"/>
  <c r="J742"/>
  <c r="F742"/>
  <c r="L741"/>
  <c r="L740" s="1"/>
  <c r="L739" s="1"/>
  <c r="H741"/>
  <c r="H740" s="1"/>
  <c r="H739" s="1"/>
  <c r="E739"/>
  <c r="E720" s="1"/>
  <c r="E695" s="1"/>
  <c r="Q736"/>
  <c r="J736"/>
  <c r="F736"/>
  <c r="M735"/>
  <c r="I735"/>
  <c r="M734"/>
  <c r="M733"/>
  <c r="M732" s="1"/>
  <c r="M731" s="1"/>
  <c r="I733"/>
  <c r="I732" s="1"/>
  <c r="I731" s="1"/>
  <c r="F733"/>
  <c r="F719" s="1"/>
  <c r="E733"/>
  <c r="E719" s="1"/>
  <c r="E694" s="1"/>
  <c r="F732"/>
  <c r="F731" s="1"/>
  <c r="Q730"/>
  <c r="J730"/>
  <c r="F730"/>
  <c r="P729"/>
  <c r="J729"/>
  <c r="F729"/>
  <c r="M728"/>
  <c r="L728"/>
  <c r="L727" s="1"/>
  <c r="I728"/>
  <c r="I727" s="1"/>
  <c r="H728"/>
  <c r="M726"/>
  <c r="M724" s="1"/>
  <c r="I726"/>
  <c r="I724" s="1"/>
  <c r="I723" s="1"/>
  <c r="F726"/>
  <c r="E726"/>
  <c r="E718" s="1"/>
  <c r="E693" s="1"/>
  <c r="L725"/>
  <c r="H725"/>
  <c r="H717" s="1"/>
  <c r="H692" s="1"/>
  <c r="E725"/>
  <c r="E717" s="1"/>
  <c r="E692" s="1"/>
  <c r="H724"/>
  <c r="H723" s="1"/>
  <c r="H722"/>
  <c r="I719"/>
  <c r="F718"/>
  <c r="M717"/>
  <c r="I717"/>
  <c r="M716"/>
  <c r="L716"/>
  <c r="I716"/>
  <c r="H716"/>
  <c r="M713"/>
  <c r="Q713" s="1"/>
  <c r="F713"/>
  <c r="I712"/>
  <c r="F712"/>
  <c r="I711"/>
  <c r="F711"/>
  <c r="I710"/>
  <c r="I709" s="1"/>
  <c r="I708" s="1"/>
  <c r="F710"/>
  <c r="F701" s="1"/>
  <c r="F691" s="1"/>
  <c r="E710"/>
  <c r="Q707"/>
  <c r="J707"/>
  <c r="F707"/>
  <c r="M706"/>
  <c r="M705" s="1"/>
  <c r="I706"/>
  <c r="I705" s="1"/>
  <c r="I704" s="1"/>
  <c r="E704"/>
  <c r="E700" s="1"/>
  <c r="E688" s="1"/>
  <c r="E701"/>
  <c r="E691" s="1"/>
  <c r="L697"/>
  <c r="E697"/>
  <c r="I694"/>
  <c r="F693"/>
  <c r="M692"/>
  <c r="I692"/>
  <c r="M690"/>
  <c r="L690"/>
  <c r="I690"/>
  <c r="H690"/>
  <c r="L689"/>
  <c r="H689"/>
  <c r="L688"/>
  <c r="H688"/>
  <c r="L687"/>
  <c r="H687"/>
  <c r="M686"/>
  <c r="L686"/>
  <c r="I686"/>
  <c r="H686"/>
  <c r="M685"/>
  <c r="L685"/>
  <c r="H685"/>
  <c r="Q682"/>
  <c r="N682"/>
  <c r="Q681"/>
  <c r="N681"/>
  <c r="Q680"/>
  <c r="N680"/>
  <c r="Q679"/>
  <c r="N679"/>
  <c r="Q678"/>
  <c r="N678"/>
  <c r="Q677"/>
  <c r="N677"/>
  <c r="Q676"/>
  <c r="N676"/>
  <c r="Q675"/>
  <c r="N675"/>
  <c r="Q674"/>
  <c r="N674"/>
  <c r="Q673"/>
  <c r="N673"/>
  <c r="Q672"/>
  <c r="N672"/>
  <c r="Q671"/>
  <c r="N671"/>
  <c r="Q670"/>
  <c r="N670"/>
  <c r="Q669"/>
  <c r="N669"/>
  <c r="Q668"/>
  <c r="N668"/>
  <c r="Q667"/>
  <c r="N667"/>
  <c r="Q666"/>
  <c r="N666"/>
  <c r="Q665"/>
  <c r="N665"/>
  <c r="Q664"/>
  <c r="N664"/>
  <c r="Q663"/>
  <c r="N663"/>
  <c r="Q662"/>
  <c r="N662"/>
  <c r="Q661"/>
  <c r="N661"/>
  <c r="Q660"/>
  <c r="N660"/>
  <c r="Q659"/>
  <c r="N659"/>
  <c r="M658"/>
  <c r="J658"/>
  <c r="I658"/>
  <c r="F658"/>
  <c r="M657"/>
  <c r="J657"/>
  <c r="I657"/>
  <c r="F657"/>
  <c r="Q656"/>
  <c r="N656"/>
  <c r="Q655"/>
  <c r="N655"/>
  <c r="N654"/>
  <c r="M653"/>
  <c r="J653"/>
  <c r="I653"/>
  <c r="F653"/>
  <c r="M652"/>
  <c r="J652"/>
  <c r="I652"/>
  <c r="F652"/>
  <c r="Q651"/>
  <c r="N651"/>
  <c r="Q650"/>
  <c r="N650"/>
  <c r="Q649"/>
  <c r="N649"/>
  <c r="Q648"/>
  <c r="N648"/>
  <c r="Q647"/>
  <c r="N647"/>
  <c r="Q646"/>
  <c r="N646"/>
  <c r="Q645"/>
  <c r="N645"/>
  <c r="Q644"/>
  <c r="N644"/>
  <c r="M643"/>
  <c r="J643"/>
  <c r="I643"/>
  <c r="F643"/>
  <c r="M642"/>
  <c r="J642"/>
  <c r="I642"/>
  <c r="F642"/>
  <c r="Q641"/>
  <c r="N641"/>
  <c r="Q640"/>
  <c r="N640"/>
  <c r="M639"/>
  <c r="J639"/>
  <c r="I639"/>
  <c r="F639"/>
  <c r="M638"/>
  <c r="J638"/>
  <c r="I638"/>
  <c r="F638"/>
  <c r="Q637"/>
  <c r="N637"/>
  <c r="Q632"/>
  <c r="N632"/>
  <c r="Q631"/>
  <c r="N631"/>
  <c r="Q630"/>
  <c r="N630"/>
  <c r="Q629"/>
  <c r="N629"/>
  <c r="Q628"/>
  <c r="N628"/>
  <c r="M627"/>
  <c r="J627"/>
  <c r="I627"/>
  <c r="F627"/>
  <c r="M626"/>
  <c r="J626"/>
  <c r="I626"/>
  <c r="F626"/>
  <c r="Q625"/>
  <c r="J625"/>
  <c r="F625"/>
  <c r="Q624"/>
  <c r="J624"/>
  <c r="F624"/>
  <c r="Q623"/>
  <c r="P623"/>
  <c r="J623"/>
  <c r="F623"/>
  <c r="Q622"/>
  <c r="P622"/>
  <c r="J622"/>
  <c r="F622"/>
  <c r="Q621"/>
  <c r="J621"/>
  <c r="F621"/>
  <c r="Q620"/>
  <c r="P620"/>
  <c r="J620"/>
  <c r="F620"/>
  <c r="M619"/>
  <c r="L619"/>
  <c r="J619"/>
  <c r="I619"/>
  <c r="H619"/>
  <c r="H618" s="1"/>
  <c r="F619"/>
  <c r="M618"/>
  <c r="L618"/>
  <c r="I618"/>
  <c r="P617"/>
  <c r="J617"/>
  <c r="F617"/>
  <c r="P616"/>
  <c r="J616"/>
  <c r="F616"/>
  <c r="Q615"/>
  <c r="J615"/>
  <c r="F615"/>
  <c r="Q614"/>
  <c r="J614"/>
  <c r="F614"/>
  <c r="L613"/>
  <c r="J613" s="1"/>
  <c r="H613"/>
  <c r="F613" s="1"/>
  <c r="M612"/>
  <c r="J612" s="1"/>
  <c r="I612"/>
  <c r="F612" s="1"/>
  <c r="M611"/>
  <c r="L611"/>
  <c r="M610"/>
  <c r="J610" s="1"/>
  <c r="I610"/>
  <c r="F610" s="1"/>
  <c r="M609"/>
  <c r="L609"/>
  <c r="I609"/>
  <c r="H609"/>
  <c r="M608"/>
  <c r="L608"/>
  <c r="L607" s="1"/>
  <c r="L605" s="1"/>
  <c r="I608"/>
  <c r="Q608" s="1"/>
  <c r="I607"/>
  <c r="M606"/>
  <c r="J606" s="1"/>
  <c r="I606"/>
  <c r="F606" s="1"/>
  <c r="Q604"/>
  <c r="P604"/>
  <c r="O604"/>
  <c r="N604"/>
  <c r="Q603"/>
  <c r="P603"/>
  <c r="O603"/>
  <c r="N603"/>
  <c r="Q602"/>
  <c r="P602"/>
  <c r="O602"/>
  <c r="N602"/>
  <c r="Q601"/>
  <c r="P601"/>
  <c r="O601"/>
  <c r="N601"/>
  <c r="Q600"/>
  <c r="P600"/>
  <c r="O600"/>
  <c r="N600"/>
  <c r="Q599"/>
  <c r="P599"/>
  <c r="O599"/>
  <c r="N599"/>
  <c r="P598"/>
  <c r="N598"/>
  <c r="P597"/>
  <c r="J597"/>
  <c r="F597"/>
  <c r="P596"/>
  <c r="J596"/>
  <c r="F596"/>
  <c r="P595"/>
  <c r="N595"/>
  <c r="P594"/>
  <c r="J594"/>
  <c r="F594"/>
  <c r="P593"/>
  <c r="J593"/>
  <c r="F593"/>
  <c r="Q592"/>
  <c r="N592"/>
  <c r="Q591"/>
  <c r="F591"/>
  <c r="Q590"/>
  <c r="F590"/>
  <c r="Q589"/>
  <c r="N589"/>
  <c r="Q588"/>
  <c r="F588"/>
  <c r="Q587"/>
  <c r="F587"/>
  <c r="Q586"/>
  <c r="N586"/>
  <c r="Q585"/>
  <c r="N585"/>
  <c r="Q584"/>
  <c r="N584"/>
  <c r="Q583"/>
  <c r="N583"/>
  <c r="Q582"/>
  <c r="N582"/>
  <c r="Q581"/>
  <c r="N581"/>
  <c r="Q580"/>
  <c r="N580"/>
  <c r="Q579"/>
  <c r="N579"/>
  <c r="M578"/>
  <c r="M577" s="1"/>
  <c r="M570" s="1"/>
  <c r="I578"/>
  <c r="I577" s="1"/>
  <c r="I570" s="1"/>
  <c r="F578"/>
  <c r="Q576"/>
  <c r="P576"/>
  <c r="O576"/>
  <c r="N576"/>
  <c r="P575"/>
  <c r="N575"/>
  <c r="M574"/>
  <c r="L574"/>
  <c r="K574"/>
  <c r="K569" s="1"/>
  <c r="I574"/>
  <c r="H574"/>
  <c r="H569" s="1"/>
  <c r="G574"/>
  <c r="Q573"/>
  <c r="N573"/>
  <c r="Q572"/>
  <c r="N572"/>
  <c r="Q571"/>
  <c r="N571"/>
  <c r="L569"/>
  <c r="Q568"/>
  <c r="P568"/>
  <c r="O568"/>
  <c r="N568"/>
  <c r="Q567"/>
  <c r="P567"/>
  <c r="O567"/>
  <c r="F567"/>
  <c r="M566"/>
  <c r="L566"/>
  <c r="K566"/>
  <c r="J566"/>
  <c r="I566"/>
  <c r="H566"/>
  <c r="G566"/>
  <c r="F566"/>
  <c r="Q565"/>
  <c r="N565"/>
  <c r="Q564"/>
  <c r="F564"/>
  <c r="M563"/>
  <c r="J563"/>
  <c r="I563"/>
  <c r="F563"/>
  <c r="Q562"/>
  <c r="N562"/>
  <c r="Q561"/>
  <c r="F561"/>
  <c r="M560"/>
  <c r="L560"/>
  <c r="K560"/>
  <c r="J560"/>
  <c r="I560"/>
  <c r="F560"/>
  <c r="Q559"/>
  <c r="N559"/>
  <c r="Q558"/>
  <c r="F558"/>
  <c r="M557"/>
  <c r="J557"/>
  <c r="I557"/>
  <c r="F557"/>
  <c r="Q556"/>
  <c r="N556"/>
  <c r="Q555"/>
  <c r="F555"/>
  <c r="M554"/>
  <c r="J554"/>
  <c r="I554"/>
  <c r="F554"/>
  <c r="Q553"/>
  <c r="N553"/>
  <c r="Q552"/>
  <c r="F552"/>
  <c r="M551"/>
  <c r="J551"/>
  <c r="I551"/>
  <c r="F551"/>
  <c r="Q550"/>
  <c r="N550"/>
  <c r="Q549"/>
  <c r="N549"/>
  <c r="Q548"/>
  <c r="N548"/>
  <c r="Q547"/>
  <c r="N547"/>
  <c r="Q546"/>
  <c r="N546"/>
  <c r="M545"/>
  <c r="J545"/>
  <c r="I545"/>
  <c r="F545"/>
  <c r="M544"/>
  <c r="J544"/>
  <c r="I544"/>
  <c r="F544"/>
  <c r="Q543"/>
  <c r="P543"/>
  <c r="O543"/>
  <c r="N543"/>
  <c r="Q542"/>
  <c r="N542"/>
  <c r="Q541"/>
  <c r="N541"/>
  <c r="Q540"/>
  <c r="N540"/>
  <c r="Q539"/>
  <c r="N539"/>
  <c r="Q538"/>
  <c r="N538"/>
  <c r="M537"/>
  <c r="L537"/>
  <c r="K537"/>
  <c r="J537"/>
  <c r="I537"/>
  <c r="H537"/>
  <c r="G537"/>
  <c r="F537"/>
  <c r="M536"/>
  <c r="L536"/>
  <c r="K536"/>
  <c r="J536"/>
  <c r="I536"/>
  <c r="H536"/>
  <c r="G536"/>
  <c r="F536"/>
  <c r="Q535"/>
  <c r="P535"/>
  <c r="O535"/>
  <c r="N535"/>
  <c r="Q534"/>
  <c r="N534"/>
  <c r="Q533"/>
  <c r="N533"/>
  <c r="Q532"/>
  <c r="N532"/>
  <c r="Q531"/>
  <c r="N531"/>
  <c r="Q530"/>
  <c r="N530"/>
  <c r="M529"/>
  <c r="L529"/>
  <c r="K529"/>
  <c r="J529"/>
  <c r="I529"/>
  <c r="H529"/>
  <c r="G529"/>
  <c r="F529"/>
  <c r="M528"/>
  <c r="L528"/>
  <c r="K528"/>
  <c r="J528"/>
  <c r="I528"/>
  <c r="H528"/>
  <c r="G528"/>
  <c r="F528"/>
  <c r="Q527"/>
  <c r="J527"/>
  <c r="F527"/>
  <c r="M526"/>
  <c r="M525" s="1"/>
  <c r="I526"/>
  <c r="I525" s="1"/>
  <c r="Q524"/>
  <c r="J524"/>
  <c r="F524"/>
  <c r="M523"/>
  <c r="I523"/>
  <c r="I522" s="1"/>
  <c r="M522"/>
  <c r="Q521"/>
  <c r="J521"/>
  <c r="F521"/>
  <c r="M520"/>
  <c r="I520"/>
  <c r="I519" s="1"/>
  <c r="Q518"/>
  <c r="J518"/>
  <c r="F518"/>
  <c r="Q517"/>
  <c r="J517"/>
  <c r="F517"/>
  <c r="Q516"/>
  <c r="J516"/>
  <c r="F516"/>
  <c r="M515"/>
  <c r="I515"/>
  <c r="M514"/>
  <c r="I514"/>
  <c r="Q513"/>
  <c r="J513"/>
  <c r="F513"/>
  <c r="Q512"/>
  <c r="J512"/>
  <c r="F512"/>
  <c r="Q511"/>
  <c r="J511"/>
  <c r="F511"/>
  <c r="M510"/>
  <c r="I510"/>
  <c r="M509"/>
  <c r="I509"/>
  <c r="Q508"/>
  <c r="P508"/>
  <c r="J508"/>
  <c r="F508"/>
  <c r="Q507"/>
  <c r="P507"/>
  <c r="J507"/>
  <c r="F507"/>
  <c r="Q506"/>
  <c r="P506"/>
  <c r="J506"/>
  <c r="F506"/>
  <c r="Q505"/>
  <c r="P505"/>
  <c r="J505"/>
  <c r="F505"/>
  <c r="Q504"/>
  <c r="P504"/>
  <c r="J504"/>
  <c r="F504"/>
  <c r="Q503"/>
  <c r="P503"/>
  <c r="J503"/>
  <c r="F503"/>
  <c r="Q502"/>
  <c r="J502"/>
  <c r="F502"/>
  <c r="M501"/>
  <c r="I501"/>
  <c r="F501"/>
  <c r="M500"/>
  <c r="I500"/>
  <c r="F500"/>
  <c r="Q499"/>
  <c r="J499"/>
  <c r="F499"/>
  <c r="M498"/>
  <c r="M497" s="1"/>
  <c r="I498"/>
  <c r="I497"/>
  <c r="Q496"/>
  <c r="J496"/>
  <c r="F496"/>
  <c r="M495"/>
  <c r="I495"/>
  <c r="F495"/>
  <c r="M494"/>
  <c r="I494"/>
  <c r="F494"/>
  <c r="Q493"/>
  <c r="J493"/>
  <c r="F493"/>
  <c r="Q492"/>
  <c r="J492"/>
  <c r="F492"/>
  <c r="Q491"/>
  <c r="J491"/>
  <c r="F491"/>
  <c r="M490"/>
  <c r="I490"/>
  <c r="M489"/>
  <c r="I489"/>
  <c r="Q488"/>
  <c r="J488"/>
  <c r="F488"/>
  <c r="Q487"/>
  <c r="J487"/>
  <c r="F487"/>
  <c r="Q486"/>
  <c r="J486"/>
  <c r="F486"/>
  <c r="M485"/>
  <c r="I485"/>
  <c r="M484"/>
  <c r="I484"/>
  <c r="Q483"/>
  <c r="J483"/>
  <c r="F483"/>
  <c r="M482"/>
  <c r="M481" s="1"/>
  <c r="I482"/>
  <c r="I481"/>
  <c r="Q480"/>
  <c r="J480"/>
  <c r="F480"/>
  <c r="M479"/>
  <c r="I479"/>
  <c r="I478" s="1"/>
  <c r="M478"/>
  <c r="Q477"/>
  <c r="J477"/>
  <c r="F477"/>
  <c r="M476"/>
  <c r="I476"/>
  <c r="I475" s="1"/>
  <c r="M475"/>
  <c r="Q474"/>
  <c r="J474"/>
  <c r="F474"/>
  <c r="M473"/>
  <c r="I473"/>
  <c r="I472" s="1"/>
  <c r="Q471"/>
  <c r="F471"/>
  <c r="I470"/>
  <c r="Q470" s="1"/>
  <c r="Q468"/>
  <c r="J468"/>
  <c r="F468"/>
  <c r="Q467"/>
  <c r="J467"/>
  <c r="F467"/>
  <c r="Q466"/>
  <c r="J466"/>
  <c r="F466"/>
  <c r="Q465"/>
  <c r="J465"/>
  <c r="F465"/>
  <c r="Q464"/>
  <c r="F464"/>
  <c r="M463"/>
  <c r="I463"/>
  <c r="M462"/>
  <c r="I462"/>
  <c r="Q461"/>
  <c r="J461"/>
  <c r="F461"/>
  <c r="Q460"/>
  <c r="J460"/>
  <c r="F460"/>
  <c r="Q459"/>
  <c r="J459"/>
  <c r="F459"/>
  <c r="M458"/>
  <c r="I458"/>
  <c r="Q457"/>
  <c r="P457"/>
  <c r="J457"/>
  <c r="F457"/>
  <c r="Q456"/>
  <c r="P456"/>
  <c r="J456"/>
  <c r="F456"/>
  <c r="Q455"/>
  <c r="J455"/>
  <c r="F455"/>
  <c r="Q454"/>
  <c r="J454"/>
  <c r="F454"/>
  <c r="Q453"/>
  <c r="J453"/>
  <c r="F453"/>
  <c r="M452"/>
  <c r="I452"/>
  <c r="Q451"/>
  <c r="J451"/>
  <c r="F451"/>
  <c r="Q450"/>
  <c r="J450"/>
  <c r="F450"/>
  <c r="Q449"/>
  <c r="J449"/>
  <c r="F449"/>
  <c r="Q448"/>
  <c r="J448"/>
  <c r="F448"/>
  <c r="Q447"/>
  <c r="F447"/>
  <c r="M446"/>
  <c r="I446"/>
  <c r="I445" s="1"/>
  <c r="L445"/>
  <c r="H445"/>
  <c r="Q444"/>
  <c r="P444"/>
  <c r="O444"/>
  <c r="J444"/>
  <c r="F444"/>
  <c r="Q443"/>
  <c r="P443"/>
  <c r="O443"/>
  <c r="J443"/>
  <c r="F443"/>
  <c r="Q442"/>
  <c r="P442"/>
  <c r="O442"/>
  <c r="J442"/>
  <c r="F442"/>
  <c r="Q441"/>
  <c r="P441"/>
  <c r="O441"/>
  <c r="J441"/>
  <c r="F441"/>
  <c r="Q440"/>
  <c r="P440"/>
  <c r="O440"/>
  <c r="J440"/>
  <c r="F440"/>
  <c r="Q439"/>
  <c r="P439"/>
  <c r="O439"/>
  <c r="J439"/>
  <c r="F439"/>
  <c r="Q438"/>
  <c r="J438"/>
  <c r="F438"/>
  <c r="Q437"/>
  <c r="J437"/>
  <c r="F437"/>
  <c r="Q436"/>
  <c r="J436"/>
  <c r="F436"/>
  <c r="Q435"/>
  <c r="P435"/>
  <c r="O435"/>
  <c r="J435"/>
  <c r="F435"/>
  <c r="Q434"/>
  <c r="P434"/>
  <c r="O434"/>
  <c r="J434"/>
  <c r="F434"/>
  <c r="Q433"/>
  <c r="J433"/>
  <c r="F433"/>
  <c r="M432"/>
  <c r="L432"/>
  <c r="K432"/>
  <c r="J432"/>
  <c r="I432"/>
  <c r="H432"/>
  <c r="G432"/>
  <c r="F432"/>
  <c r="Q431"/>
  <c r="P431"/>
  <c r="O431"/>
  <c r="J431"/>
  <c r="F431"/>
  <c r="Q430"/>
  <c r="J430"/>
  <c r="F430"/>
  <c r="Q429"/>
  <c r="J429"/>
  <c r="F429"/>
  <c r="Q428"/>
  <c r="J428"/>
  <c r="F428"/>
  <c r="Q427"/>
  <c r="J427"/>
  <c r="F427"/>
  <c r="Q426"/>
  <c r="J426"/>
  <c r="F426"/>
  <c r="Q425"/>
  <c r="J425"/>
  <c r="F425"/>
  <c r="Q424"/>
  <c r="N424"/>
  <c r="Q423"/>
  <c r="N423"/>
  <c r="Q422"/>
  <c r="N422"/>
  <c r="Q421"/>
  <c r="J421"/>
  <c r="F421"/>
  <c r="Q420"/>
  <c r="J420"/>
  <c r="F420"/>
  <c r="Q419"/>
  <c r="J419"/>
  <c r="F419"/>
  <c r="Q418"/>
  <c r="J418"/>
  <c r="F418"/>
  <c r="Q417"/>
  <c r="N417"/>
  <c r="Q416"/>
  <c r="N416"/>
  <c r="Q415"/>
  <c r="N415"/>
  <c r="Q414"/>
  <c r="J414"/>
  <c r="F414"/>
  <c r="M413"/>
  <c r="J413"/>
  <c r="I413"/>
  <c r="F413"/>
  <c r="Q412"/>
  <c r="N412"/>
  <c r="Q411"/>
  <c r="N411"/>
  <c r="Q410"/>
  <c r="J410"/>
  <c r="F410"/>
  <c r="Q409"/>
  <c r="J409"/>
  <c r="F409"/>
  <c r="Q408"/>
  <c r="N408"/>
  <c r="Q407"/>
  <c r="N407"/>
  <c r="Q406"/>
  <c r="J406"/>
  <c r="F406"/>
  <c r="Q405"/>
  <c r="J405"/>
  <c r="F405"/>
  <c r="Q404"/>
  <c r="P404"/>
  <c r="O404"/>
  <c r="J404"/>
  <c r="F404"/>
  <c r="Q403"/>
  <c r="P403"/>
  <c r="O403"/>
  <c r="J403"/>
  <c r="F403"/>
  <c r="Q402"/>
  <c r="P402"/>
  <c r="O402"/>
  <c r="J402"/>
  <c r="F402"/>
  <c r="Q401"/>
  <c r="P401"/>
  <c r="O401"/>
  <c r="J401"/>
  <c r="F401"/>
  <c r="Q400"/>
  <c r="P400"/>
  <c r="O400"/>
  <c r="J400"/>
  <c r="F400"/>
  <c r="Q399"/>
  <c r="P399"/>
  <c r="O399"/>
  <c r="J399"/>
  <c r="F399"/>
  <c r="Q398"/>
  <c r="J398"/>
  <c r="F398"/>
  <c r="Q397"/>
  <c r="J397"/>
  <c r="F397"/>
  <c r="Q396"/>
  <c r="J396"/>
  <c r="F396"/>
  <c r="Q395"/>
  <c r="P395"/>
  <c r="O395"/>
  <c r="J395"/>
  <c r="F395"/>
  <c r="Q394"/>
  <c r="P394"/>
  <c r="O394"/>
  <c r="J394"/>
  <c r="F394"/>
  <c r="M393"/>
  <c r="L393"/>
  <c r="K393"/>
  <c r="I393"/>
  <c r="H393"/>
  <c r="G393"/>
  <c r="Q392"/>
  <c r="J392"/>
  <c r="F392"/>
  <c r="Q391"/>
  <c r="J391"/>
  <c r="F391"/>
  <c r="M390"/>
  <c r="L390"/>
  <c r="K390"/>
  <c r="I390"/>
  <c r="H390"/>
  <c r="G390"/>
  <c r="Q389"/>
  <c r="N389"/>
  <c r="Q388"/>
  <c r="N388"/>
  <c r="Q387"/>
  <c r="N387"/>
  <c r="Q386"/>
  <c r="J386"/>
  <c r="F386"/>
  <c r="Q385"/>
  <c r="J385"/>
  <c r="F385"/>
  <c r="Q384"/>
  <c r="N384"/>
  <c r="Q383"/>
  <c r="N383"/>
  <c r="Q382"/>
  <c r="N382"/>
  <c r="Q381"/>
  <c r="J381"/>
  <c r="F381"/>
  <c r="Q380"/>
  <c r="J380"/>
  <c r="F380"/>
  <c r="Q379"/>
  <c r="J379"/>
  <c r="F379"/>
  <c r="Q378"/>
  <c r="J378"/>
  <c r="F378"/>
  <c r="Q377"/>
  <c r="J377"/>
  <c r="F377"/>
  <c r="Q376"/>
  <c r="N376"/>
  <c r="Q375"/>
  <c r="N375"/>
  <c r="Q374"/>
  <c r="N374"/>
  <c r="Q373"/>
  <c r="J373"/>
  <c r="F373"/>
  <c r="Q372"/>
  <c r="J372"/>
  <c r="F372"/>
  <c r="Q371"/>
  <c r="J371"/>
  <c r="F371"/>
  <c r="Q370"/>
  <c r="N370"/>
  <c r="Q369"/>
  <c r="N369"/>
  <c r="Q368"/>
  <c r="N368"/>
  <c r="Q367"/>
  <c r="J367"/>
  <c r="F367"/>
  <c r="Q366"/>
  <c r="J366"/>
  <c r="F366"/>
  <c r="Q365"/>
  <c r="P365"/>
  <c r="O365"/>
  <c r="J365"/>
  <c r="F365"/>
  <c r="Q364"/>
  <c r="P364"/>
  <c r="O364"/>
  <c r="J364"/>
  <c r="F364"/>
  <c r="Q363"/>
  <c r="J363"/>
  <c r="F363"/>
  <c r="Q362"/>
  <c r="P362"/>
  <c r="O362"/>
  <c r="J362"/>
  <c r="F362"/>
  <c r="Q361"/>
  <c r="P361"/>
  <c r="O361"/>
  <c r="J361"/>
  <c r="F361"/>
  <c r="M360"/>
  <c r="L360"/>
  <c r="K360"/>
  <c r="J360"/>
  <c r="I360"/>
  <c r="H360"/>
  <c r="G360"/>
  <c r="F360"/>
  <c r="Q359"/>
  <c r="N359"/>
  <c r="Q358"/>
  <c r="N358"/>
  <c r="Q357"/>
  <c r="J357"/>
  <c r="F357"/>
  <c r="Q356"/>
  <c r="J356"/>
  <c r="F356"/>
  <c r="Q355"/>
  <c r="J355"/>
  <c r="F355"/>
  <c r="Q354"/>
  <c r="N354"/>
  <c r="Q353"/>
  <c r="N353"/>
  <c r="Q352"/>
  <c r="N352"/>
  <c r="Q351"/>
  <c r="J351"/>
  <c r="F351"/>
  <c r="Q350"/>
  <c r="N350"/>
  <c r="Q349"/>
  <c r="N349"/>
  <c r="Q348"/>
  <c r="N348"/>
  <c r="Q347"/>
  <c r="N347"/>
  <c r="Q346"/>
  <c r="N346"/>
  <c r="Q345"/>
  <c r="N345"/>
  <c r="M344"/>
  <c r="J344"/>
  <c r="J343" s="1"/>
  <c r="I344"/>
  <c r="F344"/>
  <c r="M343"/>
  <c r="L343"/>
  <c r="K343"/>
  <c r="I343"/>
  <c r="H343"/>
  <c r="G343"/>
  <c r="F343"/>
  <c r="Q336"/>
  <c r="N336"/>
  <c r="Q335"/>
  <c r="N335"/>
  <c r="Q334"/>
  <c r="N334"/>
  <c r="Q333"/>
  <c r="N333"/>
  <c r="Q332"/>
  <c r="F332"/>
  <c r="Q331"/>
  <c r="N331"/>
  <c r="Q330"/>
  <c r="N330"/>
  <c r="Q329"/>
  <c r="F329"/>
  <c r="Q328"/>
  <c r="N328"/>
  <c r="P327"/>
  <c r="J327"/>
  <c r="F327"/>
  <c r="L326"/>
  <c r="L325" s="1"/>
  <c r="H326"/>
  <c r="F326"/>
  <c r="F325" s="1"/>
  <c r="H325"/>
  <c r="Q324"/>
  <c r="P324"/>
  <c r="O324"/>
  <c r="N324"/>
  <c r="Q323"/>
  <c r="P323"/>
  <c r="O323"/>
  <c r="N323"/>
  <c r="Q322"/>
  <c r="P322"/>
  <c r="O322"/>
  <c r="N322"/>
  <c r="P321"/>
  <c r="J321"/>
  <c r="F321"/>
  <c r="Q320"/>
  <c r="P320"/>
  <c r="O320"/>
  <c r="N320"/>
  <c r="M319"/>
  <c r="L319"/>
  <c r="K319"/>
  <c r="J319"/>
  <c r="I319"/>
  <c r="H319"/>
  <c r="G319"/>
  <c r="F319"/>
  <c r="P318"/>
  <c r="J318"/>
  <c r="F318"/>
  <c r="Q317"/>
  <c r="N317"/>
  <c r="Q316"/>
  <c r="P316"/>
  <c r="N316"/>
  <c r="M315"/>
  <c r="L315"/>
  <c r="L314" s="1"/>
  <c r="K315"/>
  <c r="K314" s="1"/>
  <c r="J315"/>
  <c r="J314" s="1"/>
  <c r="I315"/>
  <c r="I314" s="1"/>
  <c r="H315"/>
  <c r="H314" s="1"/>
  <c r="G315"/>
  <c r="F315"/>
  <c r="F314" s="1"/>
  <c r="Q313"/>
  <c r="J313"/>
  <c r="F313"/>
  <c r="M312"/>
  <c r="J312" s="1"/>
  <c r="I312"/>
  <c r="F312" s="1"/>
  <c r="M311"/>
  <c r="J311" s="1"/>
  <c r="I311"/>
  <c r="F311" s="1"/>
  <c r="Q310"/>
  <c r="J310"/>
  <c r="F310"/>
  <c r="M309"/>
  <c r="I309"/>
  <c r="F309" s="1"/>
  <c r="M308"/>
  <c r="I308"/>
  <c r="F308" s="1"/>
  <c r="M307"/>
  <c r="I307"/>
  <c r="F307" s="1"/>
  <c r="M306"/>
  <c r="I306"/>
  <c r="F306" s="1"/>
  <c r="M305"/>
  <c r="I305"/>
  <c r="F305" s="1"/>
  <c r="Q304"/>
  <c r="J304"/>
  <c r="F304"/>
  <c r="M303"/>
  <c r="J303" s="1"/>
  <c r="I303"/>
  <c r="F303" s="1"/>
  <c r="M302"/>
  <c r="J302" s="1"/>
  <c r="I302"/>
  <c r="F302" s="1"/>
  <c r="Q301"/>
  <c r="J301"/>
  <c r="F301"/>
  <c r="M300"/>
  <c r="I300"/>
  <c r="F300" s="1"/>
  <c r="M299"/>
  <c r="I299"/>
  <c r="F299" s="1"/>
  <c r="Q298"/>
  <c r="J298"/>
  <c r="M297"/>
  <c r="I297"/>
  <c r="F297" s="1"/>
  <c r="M296"/>
  <c r="I296"/>
  <c r="F296" s="1"/>
  <c r="M295"/>
  <c r="I295"/>
  <c r="F295" s="1"/>
  <c r="M294"/>
  <c r="I294"/>
  <c r="F294" s="1"/>
  <c r="M293"/>
  <c r="I293"/>
  <c r="F293" s="1"/>
  <c r="M292"/>
  <c r="I292"/>
  <c r="F292" s="1"/>
  <c r="M291"/>
  <c r="I291"/>
  <c r="F291" s="1"/>
  <c r="Q290"/>
  <c r="J290"/>
  <c r="J288" s="1"/>
  <c r="F290"/>
  <c r="Q289"/>
  <c r="J289"/>
  <c r="M288"/>
  <c r="I288"/>
  <c r="P285"/>
  <c r="N285"/>
  <c r="P284"/>
  <c r="N284"/>
  <c r="P283"/>
  <c r="N283"/>
  <c r="P282"/>
  <c r="N282"/>
  <c r="P281"/>
  <c r="N281"/>
  <c r="P280"/>
  <c r="N280"/>
  <c r="P279"/>
  <c r="N279"/>
  <c r="P278"/>
  <c r="N278"/>
  <c r="P277"/>
  <c r="N277"/>
  <c r="O276"/>
  <c r="N276"/>
  <c r="O275"/>
  <c r="N275"/>
  <c r="O274"/>
  <c r="N274"/>
  <c r="P273"/>
  <c r="N273"/>
  <c r="P272"/>
  <c r="N272"/>
  <c r="P271"/>
  <c r="N271"/>
  <c r="P270"/>
  <c r="N270"/>
  <c r="P269"/>
  <c r="N269"/>
  <c r="P268"/>
  <c r="N268"/>
  <c r="P267"/>
  <c r="N267"/>
  <c r="O266"/>
  <c r="N266"/>
  <c r="P265"/>
  <c r="N265"/>
  <c r="P264"/>
  <c r="N264"/>
  <c r="Q263"/>
  <c r="P263"/>
  <c r="O263"/>
  <c r="N263"/>
  <c r="Q262"/>
  <c r="P262"/>
  <c r="O262"/>
  <c r="N262"/>
  <c r="Q261"/>
  <c r="N261"/>
  <c r="Q260"/>
  <c r="N260"/>
  <c r="Q259"/>
  <c r="N259"/>
  <c r="Q258"/>
  <c r="N258"/>
  <c r="Q257"/>
  <c r="N257"/>
  <c r="Q256"/>
  <c r="N256"/>
  <c r="Q255"/>
  <c r="N255"/>
  <c r="Q254"/>
  <c r="N254"/>
  <c r="Q253"/>
  <c r="N253"/>
  <c r="Q252"/>
  <c r="N252"/>
  <c r="Q251"/>
  <c r="N251"/>
  <c r="Q250"/>
  <c r="N250"/>
  <c r="Q249"/>
  <c r="P249"/>
  <c r="O249"/>
  <c r="N249"/>
  <c r="Q248"/>
  <c r="P248"/>
  <c r="O248"/>
  <c r="N248"/>
  <c r="Q247"/>
  <c r="N247"/>
  <c r="Q246"/>
  <c r="N246"/>
  <c r="Q245"/>
  <c r="N245"/>
  <c r="Q244"/>
  <c r="N244"/>
  <c r="Q243"/>
  <c r="P243"/>
  <c r="O243"/>
  <c r="N243"/>
  <c r="Q242"/>
  <c r="P242"/>
  <c r="O242"/>
  <c r="N242"/>
  <c r="P241"/>
  <c r="N241"/>
  <c r="P240"/>
  <c r="N240"/>
  <c r="P239"/>
  <c r="N239"/>
  <c r="P238"/>
  <c r="N238"/>
  <c r="P237"/>
  <c r="N237"/>
  <c r="P236"/>
  <c r="N236"/>
  <c r="P235"/>
  <c r="N235"/>
  <c r="Q234"/>
  <c r="P234"/>
  <c r="N234"/>
  <c r="Q233"/>
  <c r="P233"/>
  <c r="N233"/>
  <c r="Q232"/>
  <c r="P232"/>
  <c r="N232"/>
  <c r="P231"/>
  <c r="J231"/>
  <c r="F231"/>
  <c r="Q230"/>
  <c r="P230"/>
  <c r="J230"/>
  <c r="F230"/>
  <c r="Q229"/>
  <c r="P229"/>
  <c r="N229"/>
  <c r="Q228"/>
  <c r="P228"/>
  <c r="N228"/>
  <c r="Q227"/>
  <c r="N227"/>
  <c r="Q226"/>
  <c r="N226"/>
  <c r="Q225"/>
  <c r="N225"/>
  <c r="Q224"/>
  <c r="N224"/>
  <c r="Q223"/>
  <c r="N223"/>
  <c r="Q222"/>
  <c r="N222"/>
  <c r="Q221"/>
  <c r="N221"/>
  <c r="Q220"/>
  <c r="N220"/>
  <c r="Q219"/>
  <c r="N219"/>
  <c r="P218"/>
  <c r="N218"/>
  <c r="P217"/>
  <c r="N217"/>
  <c r="P216"/>
  <c r="N216"/>
  <c r="Q215"/>
  <c r="P215"/>
  <c r="N215"/>
  <c r="P214"/>
  <c r="J214"/>
  <c r="F214"/>
  <c r="Q213"/>
  <c r="P213"/>
  <c r="J213"/>
  <c r="F213"/>
  <c r="Q212"/>
  <c r="N212"/>
  <c r="Q211"/>
  <c r="N211"/>
  <c r="Q210"/>
  <c r="N210"/>
  <c r="Q209"/>
  <c r="N209"/>
  <c r="Q208"/>
  <c r="N208"/>
  <c r="Q207"/>
  <c r="P207"/>
  <c r="N207"/>
  <c r="Q206"/>
  <c r="P206"/>
  <c r="N206"/>
  <c r="Q205"/>
  <c r="P205"/>
  <c r="J205"/>
  <c r="F205"/>
  <c r="Q204"/>
  <c r="P204"/>
  <c r="N204"/>
  <c r="Q203"/>
  <c r="P203"/>
  <c r="N203"/>
  <c r="Q202"/>
  <c r="P202"/>
  <c r="O202"/>
  <c r="J202"/>
  <c r="F202"/>
  <c r="Q201"/>
  <c r="P201"/>
  <c r="O201"/>
  <c r="N201"/>
  <c r="Q200"/>
  <c r="P200"/>
  <c r="O200"/>
  <c r="N200"/>
  <c r="Q199"/>
  <c r="N199"/>
  <c r="Q198"/>
  <c r="N198"/>
  <c r="Q197"/>
  <c r="N197"/>
  <c r="Q196"/>
  <c r="N196"/>
  <c r="Q195"/>
  <c r="N195"/>
  <c r="Q194"/>
  <c r="P194"/>
  <c r="J194"/>
  <c r="F194"/>
  <c r="Q193"/>
  <c r="P193"/>
  <c r="O193"/>
  <c r="J193"/>
  <c r="F193"/>
  <c r="Q192"/>
  <c r="N192"/>
  <c r="Q191"/>
  <c r="N191"/>
  <c r="Q190"/>
  <c r="N190"/>
  <c r="Q189"/>
  <c r="P189"/>
  <c r="O189"/>
  <c r="N189"/>
  <c r="Q188"/>
  <c r="P188"/>
  <c r="O188"/>
  <c r="N188"/>
  <c r="Q187"/>
  <c r="P187"/>
  <c r="O187"/>
  <c r="J187"/>
  <c r="F187"/>
  <c r="Q186"/>
  <c r="P186"/>
  <c r="O186"/>
  <c r="J186"/>
  <c r="F186"/>
  <c r="Q185"/>
  <c r="P185"/>
  <c r="O185"/>
  <c r="N185"/>
  <c r="Q184"/>
  <c r="P184"/>
  <c r="O184"/>
  <c r="N184"/>
  <c r="O183"/>
  <c r="N183"/>
  <c r="O182"/>
  <c r="N182"/>
  <c r="O181"/>
  <c r="N181"/>
  <c r="O180"/>
  <c r="N180"/>
  <c r="P179"/>
  <c r="N179"/>
  <c r="P178"/>
  <c r="N178"/>
  <c r="P177"/>
  <c r="N177"/>
  <c r="P176"/>
  <c r="N176"/>
  <c r="Q175"/>
  <c r="P175"/>
  <c r="O175"/>
  <c r="J175"/>
  <c r="F175"/>
  <c r="Q174"/>
  <c r="P174"/>
  <c r="O174"/>
  <c r="N174"/>
  <c r="Q173"/>
  <c r="P173"/>
  <c r="O173"/>
  <c r="N173"/>
  <c r="Q172"/>
  <c r="P172"/>
  <c r="O172"/>
  <c r="J172"/>
  <c r="F172"/>
  <c r="Q171"/>
  <c r="P171"/>
  <c r="O171"/>
  <c r="J171"/>
  <c r="F171"/>
  <c r="Q170"/>
  <c r="P170"/>
  <c r="O170"/>
  <c r="N170"/>
  <c r="Q169"/>
  <c r="P169"/>
  <c r="O169"/>
  <c r="N169"/>
  <c r="P168"/>
  <c r="N168"/>
  <c r="P167"/>
  <c r="N167"/>
  <c r="P166"/>
  <c r="N166"/>
  <c r="P165"/>
  <c r="J165"/>
  <c r="F165"/>
  <c r="Q164"/>
  <c r="P164"/>
  <c r="J164"/>
  <c r="F164"/>
  <c r="Q163"/>
  <c r="P163"/>
  <c r="N163"/>
  <c r="Q162"/>
  <c r="P162"/>
  <c r="N162"/>
  <c r="Q161"/>
  <c r="P161"/>
  <c r="J161"/>
  <c r="F161"/>
  <c r="Q160"/>
  <c r="P160"/>
  <c r="J160"/>
  <c r="F160"/>
  <c r="Q159"/>
  <c r="P159"/>
  <c r="N159"/>
  <c r="Q158"/>
  <c r="P158"/>
  <c r="N158"/>
  <c r="Q157"/>
  <c r="P157"/>
  <c r="N157"/>
  <c r="Q156"/>
  <c r="P156"/>
  <c r="N156"/>
  <c r="Q155"/>
  <c r="P155"/>
  <c r="N155"/>
  <c r="Q154"/>
  <c r="P154"/>
  <c r="N154"/>
  <c r="Q153"/>
  <c r="P153"/>
  <c r="N153"/>
  <c r="Q152"/>
  <c r="P152"/>
  <c r="N152"/>
  <c r="Q151"/>
  <c r="P151"/>
  <c r="N151"/>
  <c r="P150"/>
  <c r="N150"/>
  <c r="P149"/>
  <c r="N149"/>
  <c r="P148"/>
  <c r="N148"/>
  <c r="P147"/>
  <c r="N147"/>
  <c r="P146"/>
  <c r="N146"/>
  <c r="Q145"/>
  <c r="N145"/>
  <c r="Q144"/>
  <c r="N144"/>
  <c r="Q143"/>
  <c r="N143"/>
  <c r="Q142"/>
  <c r="N142"/>
  <c r="Q141"/>
  <c r="N141"/>
  <c r="Q140"/>
  <c r="N140"/>
  <c r="Q139"/>
  <c r="N139"/>
  <c r="Q138"/>
  <c r="N138"/>
  <c r="Q137"/>
  <c r="N137"/>
  <c r="Q136"/>
  <c r="N136"/>
  <c r="Q135"/>
  <c r="P135"/>
  <c r="O135"/>
  <c r="J135"/>
  <c r="F135"/>
  <c r="Q134"/>
  <c r="P134"/>
  <c r="O134"/>
  <c r="J134"/>
  <c r="F134"/>
  <c r="O133"/>
  <c r="N133"/>
  <c r="O132"/>
  <c r="N132"/>
  <c r="P131"/>
  <c r="N131"/>
  <c r="P130"/>
  <c r="N130"/>
  <c r="Q129"/>
  <c r="P129"/>
  <c r="O129"/>
  <c r="J129"/>
  <c r="F129"/>
  <c r="Q128"/>
  <c r="P128"/>
  <c r="O128"/>
  <c r="J128"/>
  <c r="F128"/>
  <c r="Q127"/>
  <c r="P127"/>
  <c r="O127"/>
  <c r="J127"/>
  <c r="F127"/>
  <c r="P126"/>
  <c r="N126"/>
  <c r="P125"/>
  <c r="J125"/>
  <c r="F125"/>
  <c r="Q124"/>
  <c r="P124"/>
  <c r="J124"/>
  <c r="F124"/>
  <c r="Q123"/>
  <c r="P123"/>
  <c r="J123"/>
  <c r="F123"/>
  <c r="Q122"/>
  <c r="P122"/>
  <c r="J122"/>
  <c r="F122"/>
  <c r="Q121"/>
  <c r="P121"/>
  <c r="N121"/>
  <c r="Q120"/>
  <c r="P120"/>
  <c r="N120"/>
  <c r="Q119"/>
  <c r="P119"/>
  <c r="N119"/>
  <c r="P118"/>
  <c r="N118"/>
  <c r="P117"/>
  <c r="N117"/>
  <c r="P116"/>
  <c r="N116"/>
  <c r="Q115"/>
  <c r="N115"/>
  <c r="Q114"/>
  <c r="N114"/>
  <c r="Q113"/>
  <c r="N113"/>
  <c r="Q112"/>
  <c r="N112"/>
  <c r="Q111"/>
  <c r="P111"/>
  <c r="O111"/>
  <c r="N111"/>
  <c r="Q110"/>
  <c r="P110"/>
  <c r="O110"/>
  <c r="N110"/>
  <c r="P109"/>
  <c r="N109"/>
  <c r="P108"/>
  <c r="N108"/>
  <c r="P107"/>
  <c r="N107"/>
  <c r="P106"/>
  <c r="N106"/>
  <c r="Q105"/>
  <c r="N105"/>
  <c r="Q104"/>
  <c r="P104"/>
  <c r="N104"/>
  <c r="Q103"/>
  <c r="P103"/>
  <c r="N103"/>
  <c r="P102"/>
  <c r="N102"/>
  <c r="P101"/>
  <c r="N101"/>
  <c r="P100"/>
  <c r="N100"/>
  <c r="P99"/>
  <c r="N99"/>
  <c r="P98"/>
  <c r="N98"/>
  <c r="P97"/>
  <c r="N97"/>
  <c r="P96"/>
  <c r="N96"/>
  <c r="P95"/>
  <c r="N95"/>
  <c r="P94"/>
  <c r="N94"/>
  <c r="Q93"/>
  <c r="N93"/>
  <c r="Q92"/>
  <c r="N92"/>
  <c r="Q91"/>
  <c r="N91"/>
  <c r="Q90"/>
  <c r="N90"/>
  <c r="Q89"/>
  <c r="N89"/>
  <c r="Q88"/>
  <c r="P88"/>
  <c r="O88"/>
  <c r="N88"/>
  <c r="P87"/>
  <c r="N87"/>
  <c r="Q86"/>
  <c r="P86"/>
  <c r="N86"/>
  <c r="P85"/>
  <c r="N85"/>
  <c r="P84"/>
  <c r="N84"/>
  <c r="P83"/>
  <c r="N83"/>
  <c r="P82"/>
  <c r="N82"/>
  <c r="P81"/>
  <c r="N81"/>
  <c r="Q80"/>
  <c r="N80"/>
  <c r="Q79"/>
  <c r="N79"/>
  <c r="Q78"/>
  <c r="N78"/>
  <c r="Q77"/>
  <c r="N77"/>
  <c r="M76"/>
  <c r="L76"/>
  <c r="K76"/>
  <c r="J76" s="1"/>
  <c r="I76"/>
  <c r="H76"/>
  <c r="G76"/>
  <c r="Q75"/>
  <c r="P75"/>
  <c r="N75"/>
  <c r="P74"/>
  <c r="N74"/>
  <c r="P73"/>
  <c r="N73"/>
  <c r="P72"/>
  <c r="N72"/>
  <c r="O71"/>
  <c r="N71"/>
  <c r="P70"/>
  <c r="N70"/>
  <c r="P69"/>
  <c r="N69"/>
  <c r="Q68"/>
  <c r="N68"/>
  <c r="Q67"/>
  <c r="N67"/>
  <c r="Q66"/>
  <c r="N66"/>
  <c r="Q65"/>
  <c r="N65"/>
  <c r="Q64"/>
  <c r="N64"/>
  <c r="P63"/>
  <c r="N63"/>
  <c r="P62"/>
  <c r="N62"/>
  <c r="P61"/>
  <c r="N61"/>
  <c r="Q60"/>
  <c r="P60"/>
  <c r="N60"/>
  <c r="P59"/>
  <c r="J59"/>
  <c r="F59"/>
  <c r="Q58"/>
  <c r="P58"/>
  <c r="J58"/>
  <c r="F58"/>
  <c r="Q57"/>
  <c r="N57"/>
  <c r="Q56"/>
  <c r="N56"/>
  <c r="Q55"/>
  <c r="N55"/>
  <c r="Q54"/>
  <c r="N54"/>
  <c r="Q53"/>
  <c r="N53"/>
  <c r="Q52"/>
  <c r="P52"/>
  <c r="J52"/>
  <c r="F52"/>
  <c r="Q51"/>
  <c r="P51"/>
  <c r="O51"/>
  <c r="J51"/>
  <c r="F51"/>
  <c r="Q50"/>
  <c r="N50"/>
  <c r="Q49"/>
  <c r="N49"/>
  <c r="Q48"/>
  <c r="N48"/>
  <c r="Q47"/>
  <c r="P47"/>
  <c r="O47"/>
  <c r="J47"/>
  <c r="F47"/>
  <c r="Q46"/>
  <c r="P46"/>
  <c r="O46"/>
  <c r="J46"/>
  <c r="F46"/>
  <c r="O45"/>
  <c r="N45"/>
  <c r="O44"/>
  <c r="N44"/>
  <c r="P43"/>
  <c r="N43"/>
  <c r="P42"/>
  <c r="N42"/>
  <c r="Q41"/>
  <c r="P41"/>
  <c r="O41"/>
  <c r="J41"/>
  <c r="F41"/>
  <c r="Q40"/>
  <c r="P40"/>
  <c r="O40"/>
  <c r="J40"/>
  <c r="F40"/>
  <c r="Q39"/>
  <c r="P39"/>
  <c r="O39"/>
  <c r="J39"/>
  <c r="F39"/>
  <c r="P38"/>
  <c r="N38"/>
  <c r="P37"/>
  <c r="J37"/>
  <c r="F37"/>
  <c r="Q36"/>
  <c r="P36"/>
  <c r="J36"/>
  <c r="F36"/>
  <c r="Q35"/>
  <c r="P35"/>
  <c r="J35"/>
  <c r="F35"/>
  <c r="Q34"/>
  <c r="P34"/>
  <c r="J34"/>
  <c r="F34"/>
  <c r="Q33"/>
  <c r="P33"/>
  <c r="N33"/>
  <c r="Q32"/>
  <c r="P32"/>
  <c r="N32"/>
  <c r="Q31"/>
  <c r="P31"/>
  <c r="N31"/>
  <c r="P30"/>
  <c r="N30"/>
  <c r="P29"/>
  <c r="N29"/>
  <c r="P28"/>
  <c r="N28"/>
  <c r="Q27"/>
  <c r="N27"/>
  <c r="Q26"/>
  <c r="N26"/>
  <c r="Q25"/>
  <c r="N25"/>
  <c r="Q24"/>
  <c r="N24"/>
  <c r="P23"/>
  <c r="N23"/>
  <c r="Q22"/>
  <c r="P22"/>
  <c r="N22"/>
  <c r="P21"/>
  <c r="N21"/>
  <c r="P20"/>
  <c r="N20"/>
  <c r="P19"/>
  <c r="N19"/>
  <c r="P18"/>
  <c r="N18"/>
  <c r="P17"/>
  <c r="N17"/>
  <c r="Q16"/>
  <c r="N16"/>
  <c r="Q15"/>
  <c r="N15"/>
  <c r="Q14"/>
  <c r="N14"/>
  <c r="Q13"/>
  <c r="N13"/>
  <c r="M12"/>
  <c r="L12"/>
  <c r="K12"/>
  <c r="I12"/>
  <c r="H12"/>
  <c r="G12"/>
  <c r="Q11"/>
  <c r="P11"/>
  <c r="O11"/>
  <c r="J11"/>
  <c r="F11"/>
  <c r="I762" l="1"/>
  <c r="I761" s="1"/>
  <c r="I689"/>
  <c r="F446"/>
  <c r="J446"/>
  <c r="F458"/>
  <c r="J458"/>
  <c r="F482"/>
  <c r="F481" s="1"/>
  <c r="F484"/>
  <c r="J484"/>
  <c r="F485"/>
  <c r="J485"/>
  <c r="J495"/>
  <c r="J494" s="1"/>
  <c r="F498"/>
  <c r="F497" s="1"/>
  <c r="J501"/>
  <c r="J500" s="1"/>
  <c r="H697"/>
  <c r="I701"/>
  <c r="I691" s="1"/>
  <c r="F741"/>
  <c r="J778"/>
  <c r="N778" s="1"/>
  <c r="M569"/>
  <c r="F753"/>
  <c r="J757"/>
  <c r="J756" s="1"/>
  <c r="J758"/>
  <c r="J766"/>
  <c r="J768"/>
  <c r="J767" s="1"/>
  <c r="F476"/>
  <c r="F475" s="1"/>
  <c r="F574"/>
  <c r="I605"/>
  <c r="H608"/>
  <c r="F608" s="1"/>
  <c r="J609"/>
  <c r="F779"/>
  <c r="F774" s="1"/>
  <c r="F687" s="1"/>
  <c r="F786"/>
  <c r="F785" s="1"/>
  <c r="F814"/>
  <c r="F813" s="1"/>
  <c r="I569"/>
  <c r="J786"/>
  <c r="J785" s="1"/>
  <c r="J814"/>
  <c r="N127"/>
  <c r="M445"/>
  <c r="J463"/>
  <c r="J462" s="1"/>
  <c r="J574"/>
  <c r="I776"/>
  <c r="I775" s="1"/>
  <c r="H880"/>
  <c r="F686"/>
  <c r="N46"/>
  <c r="N171"/>
  <c r="F288"/>
  <c r="J326"/>
  <c r="F393"/>
  <c r="J393"/>
  <c r="F452"/>
  <c r="J452"/>
  <c r="F463"/>
  <c r="F473"/>
  <c r="Q473"/>
  <c r="J476"/>
  <c r="F479"/>
  <c r="F478" s="1"/>
  <c r="F489"/>
  <c r="J489"/>
  <c r="F490"/>
  <c r="J490"/>
  <c r="J498"/>
  <c r="J497" s="1"/>
  <c r="N508"/>
  <c r="F509"/>
  <c r="J509"/>
  <c r="F510"/>
  <c r="F514"/>
  <c r="J514"/>
  <c r="F515"/>
  <c r="F526"/>
  <c r="F525" s="1"/>
  <c r="G569"/>
  <c r="Q578"/>
  <c r="M607"/>
  <c r="M605" s="1"/>
  <c r="H611"/>
  <c r="P690"/>
  <c r="J716"/>
  <c r="J690" s="1"/>
  <c r="L722"/>
  <c r="J779"/>
  <c r="F781"/>
  <c r="J781"/>
  <c r="J831"/>
  <c r="F839"/>
  <c r="F842"/>
  <c r="J842"/>
  <c r="F846"/>
  <c r="J846"/>
  <c r="M771"/>
  <c r="Q774"/>
  <c r="F854"/>
  <c r="F12"/>
  <c r="J12"/>
  <c r="N129"/>
  <c r="J725"/>
  <c r="J717" s="1"/>
  <c r="J692" s="1"/>
  <c r="P881"/>
  <c r="J482"/>
  <c r="F618"/>
  <c r="F706"/>
  <c r="F705" s="1"/>
  <c r="Q705"/>
  <c r="Q724"/>
  <c r="F836"/>
  <c r="N39"/>
  <c r="F76"/>
  <c r="N468"/>
  <c r="F520"/>
  <c r="Q520"/>
  <c r="P750"/>
  <c r="H749"/>
  <c r="P749" s="1"/>
  <c r="N175"/>
  <c r="P315"/>
  <c r="F519"/>
  <c r="M519"/>
  <c r="F523"/>
  <c r="Q523"/>
  <c r="J526"/>
  <c r="N615"/>
  <c r="N617"/>
  <c r="J618"/>
  <c r="Q619"/>
  <c r="Q731"/>
  <c r="Q735"/>
  <c r="J741"/>
  <c r="F747"/>
  <c r="J751"/>
  <c r="N863"/>
  <c r="N41"/>
  <c r="P76"/>
  <c r="Q294"/>
  <c r="Q295"/>
  <c r="Q296"/>
  <c r="Q297"/>
  <c r="N298"/>
  <c r="N467"/>
  <c r="I469"/>
  <c r="Q469" s="1"/>
  <c r="F470"/>
  <c r="F472"/>
  <c r="M472"/>
  <c r="J479"/>
  <c r="F577"/>
  <c r="H607"/>
  <c r="I611"/>
  <c r="Q686"/>
  <c r="P716"/>
  <c r="J836"/>
  <c r="J839"/>
  <c r="P885"/>
  <c r="F694"/>
  <c r="H720"/>
  <c r="H695" s="1"/>
  <c r="H684" s="1"/>
  <c r="H738"/>
  <c r="Q767"/>
  <c r="P739"/>
  <c r="L738"/>
  <c r="L737" s="1"/>
  <c r="L720"/>
  <c r="J755"/>
  <c r="P813"/>
  <c r="P12"/>
  <c r="N37"/>
  <c r="N40"/>
  <c r="N51"/>
  <c r="Q76"/>
  <c r="N125"/>
  <c r="N128"/>
  <c r="N134"/>
  <c r="N165"/>
  <c r="N172"/>
  <c r="N186"/>
  <c r="N193"/>
  <c r="Q288"/>
  <c r="Q291"/>
  <c r="Q292"/>
  <c r="Q293"/>
  <c r="Q299"/>
  <c r="Q300"/>
  <c r="N302"/>
  <c r="N303"/>
  <c r="Q305"/>
  <c r="Q306"/>
  <c r="Q307"/>
  <c r="Q308"/>
  <c r="Q309"/>
  <c r="N311"/>
  <c r="N312"/>
  <c r="P314"/>
  <c r="Q315"/>
  <c r="P319"/>
  <c r="P325"/>
  <c r="P326"/>
  <c r="P343"/>
  <c r="P360"/>
  <c r="O390"/>
  <c r="Q390"/>
  <c r="O393"/>
  <c r="Q393"/>
  <c r="P432"/>
  <c r="P445"/>
  <c r="N446"/>
  <c r="Q452"/>
  <c r="Q462"/>
  <c r="Q463"/>
  <c r="N466"/>
  <c r="Q478"/>
  <c r="Q479"/>
  <c r="Q484"/>
  <c r="Q485"/>
  <c r="Q494"/>
  <c r="Q495"/>
  <c r="Q500"/>
  <c r="Q501"/>
  <c r="N514"/>
  <c r="Q515"/>
  <c r="Q519"/>
  <c r="O528"/>
  <c r="Q528"/>
  <c r="O529"/>
  <c r="Q529"/>
  <c r="O536"/>
  <c r="Q536"/>
  <c r="O537"/>
  <c r="Q537"/>
  <c r="Q544"/>
  <c r="Q545"/>
  <c r="Q551"/>
  <c r="N554"/>
  <c r="Q557"/>
  <c r="N560"/>
  <c r="Q563"/>
  <c r="N566"/>
  <c r="P566"/>
  <c r="Q605"/>
  <c r="Q607"/>
  <c r="P608"/>
  <c r="F609"/>
  <c r="Q609"/>
  <c r="Q610"/>
  <c r="Q611"/>
  <c r="N614"/>
  <c r="N616"/>
  <c r="P619"/>
  <c r="Q626"/>
  <c r="Q627"/>
  <c r="Q638"/>
  <c r="Q639"/>
  <c r="Q642"/>
  <c r="Q643"/>
  <c r="Q652"/>
  <c r="Q653"/>
  <c r="N657"/>
  <c r="N658"/>
  <c r="Q685"/>
  <c r="H715"/>
  <c r="H714" s="1"/>
  <c r="H683" s="1"/>
  <c r="I718"/>
  <c r="I693" s="1"/>
  <c r="M718"/>
  <c r="M719"/>
  <c r="I721"/>
  <c r="I696" s="1"/>
  <c r="J726"/>
  <c r="P728"/>
  <c r="J728"/>
  <c r="Q728"/>
  <c r="F735"/>
  <c r="F734" s="1"/>
  <c r="F740"/>
  <c r="J740"/>
  <c r="P741"/>
  <c r="M745"/>
  <c r="Q747"/>
  <c r="P751"/>
  <c r="J753"/>
  <c r="M763"/>
  <c r="F766"/>
  <c r="F768"/>
  <c r="J773"/>
  <c r="Q777"/>
  <c r="Q785"/>
  <c r="O786"/>
  <c r="Q786"/>
  <c r="O813"/>
  <c r="Q813"/>
  <c r="P814"/>
  <c r="Q839"/>
  <c r="Q841"/>
  <c r="Q842"/>
  <c r="Q845"/>
  <c r="Q846"/>
  <c r="N884"/>
  <c r="N897"/>
  <c r="O12"/>
  <c r="Q12"/>
  <c r="N47"/>
  <c r="N59"/>
  <c r="N135"/>
  <c r="N187"/>
  <c r="N288"/>
  <c r="J299"/>
  <c r="N299" s="1"/>
  <c r="J300"/>
  <c r="N300" s="1"/>
  <c r="Q302"/>
  <c r="Q303"/>
  <c r="J305"/>
  <c r="N305" s="1"/>
  <c r="J306"/>
  <c r="N306" s="1"/>
  <c r="J307"/>
  <c r="N307" s="1"/>
  <c r="J308"/>
  <c r="N308" s="1"/>
  <c r="J309"/>
  <c r="N309" s="1"/>
  <c r="Q311"/>
  <c r="Q312"/>
  <c r="O319"/>
  <c r="Q319"/>
  <c r="O343"/>
  <c r="Q343"/>
  <c r="Q344"/>
  <c r="O360"/>
  <c r="Q360"/>
  <c r="P390"/>
  <c r="P393"/>
  <c r="Q413"/>
  <c r="O432"/>
  <c r="Q432"/>
  <c r="Q445"/>
  <c r="Q446"/>
  <c r="Q458"/>
  <c r="N465"/>
  <c r="Q472"/>
  <c r="Q475"/>
  <c r="Q476"/>
  <c r="Q481"/>
  <c r="Q482"/>
  <c r="Q489"/>
  <c r="Q490"/>
  <c r="Q497"/>
  <c r="Q498"/>
  <c r="Q509"/>
  <c r="Q522"/>
  <c r="Q526"/>
  <c r="P528"/>
  <c r="P529"/>
  <c r="P536"/>
  <c r="P537"/>
  <c r="Q554"/>
  <c r="Q560"/>
  <c r="O566"/>
  <c r="Q566"/>
  <c r="Q577"/>
  <c r="P611"/>
  <c r="Q618"/>
  <c r="Q657"/>
  <c r="Q658"/>
  <c r="Q687"/>
  <c r="P697"/>
  <c r="P722"/>
  <c r="Q726"/>
  <c r="P740"/>
  <c r="P753"/>
  <c r="Q764"/>
  <c r="Q765"/>
  <c r="Q766"/>
  <c r="Q768"/>
  <c r="Q779"/>
  <c r="Q780"/>
  <c r="Q781"/>
  <c r="O785"/>
  <c r="P786"/>
  <c r="O814"/>
  <c r="Q814"/>
  <c r="Q830"/>
  <c r="Q831"/>
  <c r="Q836"/>
  <c r="N855"/>
  <c r="N859"/>
  <c r="N862"/>
  <c r="Q867"/>
  <c r="N872"/>
  <c r="N873"/>
  <c r="N880"/>
  <c r="L884"/>
  <c r="N888"/>
  <c r="N889"/>
  <c r="N893"/>
  <c r="N76"/>
  <c r="N606"/>
  <c r="F607"/>
  <c r="N612"/>
  <c r="J611"/>
  <c r="N613"/>
  <c r="F704"/>
  <c r="I703"/>
  <c r="I702" s="1"/>
  <c r="I700"/>
  <c r="N36"/>
  <c r="I287"/>
  <c r="M287"/>
  <c r="N289"/>
  <c r="N290"/>
  <c r="J291"/>
  <c r="J292"/>
  <c r="J293"/>
  <c r="J294"/>
  <c r="J295"/>
  <c r="J296"/>
  <c r="J297"/>
  <c r="G314"/>
  <c r="G901" s="1"/>
  <c r="M314"/>
  <c r="Q314" s="1"/>
  <c r="N315"/>
  <c r="N318"/>
  <c r="F605"/>
  <c r="F611"/>
  <c r="N11"/>
  <c r="N12"/>
  <c r="N34"/>
  <c r="N58"/>
  <c r="N122"/>
  <c r="N124"/>
  <c r="N160"/>
  <c r="N164"/>
  <c r="N202"/>
  <c r="N205"/>
  <c r="N214"/>
  <c r="N231"/>
  <c r="N35"/>
  <c r="N52"/>
  <c r="N123"/>
  <c r="N161"/>
  <c r="N194"/>
  <c r="N213"/>
  <c r="N230"/>
  <c r="N301"/>
  <c r="N304"/>
  <c r="N310"/>
  <c r="N313"/>
  <c r="N314"/>
  <c r="N319"/>
  <c r="N321"/>
  <c r="N326"/>
  <c r="N327"/>
  <c r="N332"/>
  <c r="N343"/>
  <c r="N344"/>
  <c r="N351"/>
  <c r="N355"/>
  <c r="N356"/>
  <c r="N357"/>
  <c r="N360"/>
  <c r="N361"/>
  <c r="N362"/>
  <c r="N363"/>
  <c r="N364"/>
  <c r="N365"/>
  <c r="N366"/>
  <c r="N367"/>
  <c r="N371"/>
  <c r="N372"/>
  <c r="N373"/>
  <c r="N377"/>
  <c r="N378"/>
  <c r="N379"/>
  <c r="N380"/>
  <c r="N381"/>
  <c r="N385"/>
  <c r="N386"/>
  <c r="N391"/>
  <c r="N392"/>
  <c r="N393"/>
  <c r="N394"/>
  <c r="N395"/>
  <c r="N396"/>
  <c r="N397"/>
  <c r="N398"/>
  <c r="N399"/>
  <c r="N400"/>
  <c r="N401"/>
  <c r="N402"/>
  <c r="N403"/>
  <c r="N404"/>
  <c r="N405"/>
  <c r="N406"/>
  <c r="N409"/>
  <c r="N410"/>
  <c r="N413"/>
  <c r="N414"/>
  <c r="N418"/>
  <c r="N419"/>
  <c r="N420"/>
  <c r="N421"/>
  <c r="N425"/>
  <c r="N426"/>
  <c r="N427"/>
  <c r="N428"/>
  <c r="N429"/>
  <c r="N430"/>
  <c r="N431"/>
  <c r="N432"/>
  <c r="N433"/>
  <c r="N434"/>
  <c r="N435"/>
  <c r="N436"/>
  <c r="N437"/>
  <c r="N438"/>
  <c r="N439"/>
  <c r="N440"/>
  <c r="N441"/>
  <c r="N442"/>
  <c r="N443"/>
  <c r="N444"/>
  <c r="N447"/>
  <c r="N448"/>
  <c r="N449"/>
  <c r="N450"/>
  <c r="N451"/>
  <c r="N452"/>
  <c r="N453"/>
  <c r="N454"/>
  <c r="N455"/>
  <c r="N456"/>
  <c r="N458"/>
  <c r="N459"/>
  <c r="N460"/>
  <c r="N461"/>
  <c r="N463"/>
  <c r="N471"/>
  <c r="J473"/>
  <c r="N474"/>
  <c r="N476"/>
  <c r="N477"/>
  <c r="N479"/>
  <c r="N480"/>
  <c r="N482"/>
  <c r="N483"/>
  <c r="N484"/>
  <c r="N485"/>
  <c r="N486"/>
  <c r="N487"/>
  <c r="N488"/>
  <c r="N489"/>
  <c r="N490"/>
  <c r="N491"/>
  <c r="N492"/>
  <c r="N493"/>
  <c r="N494"/>
  <c r="N495"/>
  <c r="N496"/>
  <c r="N497"/>
  <c r="N498"/>
  <c r="N499"/>
  <c r="N500"/>
  <c r="N501"/>
  <c r="N502"/>
  <c r="N503"/>
  <c r="N505"/>
  <c r="N507"/>
  <c r="N509"/>
  <c r="J510"/>
  <c r="N511"/>
  <c r="N512"/>
  <c r="N513"/>
  <c r="J515"/>
  <c r="N516"/>
  <c r="N517"/>
  <c r="N518"/>
  <c r="J520"/>
  <c r="N521"/>
  <c r="J523"/>
  <c r="N524"/>
  <c r="N526"/>
  <c r="N527"/>
  <c r="N528"/>
  <c r="N529"/>
  <c r="N536"/>
  <c r="N537"/>
  <c r="N544"/>
  <c r="N545"/>
  <c r="N551"/>
  <c r="N555"/>
  <c r="N557"/>
  <c r="N561"/>
  <c r="N563"/>
  <c r="N567"/>
  <c r="J577"/>
  <c r="J578"/>
  <c r="N588"/>
  <c r="N591"/>
  <c r="N593"/>
  <c r="N594"/>
  <c r="N596"/>
  <c r="N597"/>
  <c r="Q606"/>
  <c r="P609"/>
  <c r="N610"/>
  <c r="Q612"/>
  <c r="P613"/>
  <c r="P618"/>
  <c r="N619"/>
  <c r="N621"/>
  <c r="N622"/>
  <c r="N624"/>
  <c r="N625"/>
  <c r="N626"/>
  <c r="N627"/>
  <c r="N638"/>
  <c r="N639"/>
  <c r="N642"/>
  <c r="N643"/>
  <c r="N652"/>
  <c r="N653"/>
  <c r="Q706"/>
  <c r="N707"/>
  <c r="J706"/>
  <c r="F709"/>
  <c r="N329"/>
  <c r="N457"/>
  <c r="N464"/>
  <c r="N470"/>
  <c r="N504"/>
  <c r="N506"/>
  <c r="Q514"/>
  <c r="Q525"/>
  <c r="N552"/>
  <c r="N558"/>
  <c r="N564"/>
  <c r="N587"/>
  <c r="N590"/>
  <c r="J608"/>
  <c r="N609"/>
  <c r="N618"/>
  <c r="N620"/>
  <c r="N623"/>
  <c r="M704"/>
  <c r="N736"/>
  <c r="J735"/>
  <c r="J733"/>
  <c r="N748"/>
  <c r="J747"/>
  <c r="J750"/>
  <c r="F765"/>
  <c r="F763"/>
  <c r="J765"/>
  <c r="J763"/>
  <c r="J776"/>
  <c r="J772"/>
  <c r="M712"/>
  <c r="J713"/>
  <c r="L717"/>
  <c r="M723"/>
  <c r="Q723" s="1"/>
  <c r="L724"/>
  <c r="F725"/>
  <c r="H727"/>
  <c r="P727" s="1"/>
  <c r="J727"/>
  <c r="M727"/>
  <c r="Q727" s="1"/>
  <c r="F728"/>
  <c r="Q732"/>
  <c r="I734"/>
  <c r="Q734" s="1"/>
  <c r="N740"/>
  <c r="N741"/>
  <c r="N742"/>
  <c r="I746"/>
  <c r="Q746" s="1"/>
  <c r="F751"/>
  <c r="N751" s="1"/>
  <c r="N752"/>
  <c r="P757"/>
  <c r="H758"/>
  <c r="P758" s="1"/>
  <c r="N766"/>
  <c r="N768"/>
  <c r="N769"/>
  <c r="I771"/>
  <c r="I770" s="1"/>
  <c r="Q772"/>
  <c r="N773"/>
  <c r="M776"/>
  <c r="F777"/>
  <c r="Q778"/>
  <c r="N783"/>
  <c r="P785"/>
  <c r="N787"/>
  <c r="N789"/>
  <c r="N791"/>
  <c r="N793"/>
  <c r="N795"/>
  <c r="N798"/>
  <c r="N816"/>
  <c r="N818"/>
  <c r="N820"/>
  <c r="N822"/>
  <c r="N824"/>
  <c r="N830"/>
  <c r="F831"/>
  <c r="N832"/>
  <c r="N834"/>
  <c r="N836"/>
  <c r="N837"/>
  <c r="N839"/>
  <c r="N840"/>
  <c r="N844"/>
  <c r="N848"/>
  <c r="F853"/>
  <c r="P859"/>
  <c r="Q862"/>
  <c r="P872"/>
  <c r="P873"/>
  <c r="P880"/>
  <c r="P888"/>
  <c r="P889"/>
  <c r="Q897"/>
  <c r="P756"/>
  <c r="L755"/>
  <c r="P755" s="1"/>
  <c r="F759"/>
  <c r="F757"/>
  <c r="Q771"/>
  <c r="M770"/>
  <c r="J774"/>
  <c r="N868"/>
  <c r="P725"/>
  <c r="N729"/>
  <c r="N730"/>
  <c r="Q733"/>
  <c r="Q745"/>
  <c r="N753"/>
  <c r="N754"/>
  <c r="N760"/>
  <c r="Q763"/>
  <c r="Q773"/>
  <c r="N779"/>
  <c r="N781"/>
  <c r="N782"/>
  <c r="N784"/>
  <c r="N786"/>
  <c r="N788"/>
  <c r="N790"/>
  <c r="N792"/>
  <c r="N794"/>
  <c r="N796"/>
  <c r="N815"/>
  <c r="N817"/>
  <c r="N819"/>
  <c r="N821"/>
  <c r="N823"/>
  <c r="N826"/>
  <c r="N833"/>
  <c r="N835"/>
  <c r="N838"/>
  <c r="N842"/>
  <c r="N843"/>
  <c r="N846"/>
  <c r="N847"/>
  <c r="N849"/>
  <c r="N854"/>
  <c r="N867"/>
  <c r="Q893"/>
  <c r="J813" l="1"/>
  <c r="F845"/>
  <c r="F841"/>
  <c r="F780"/>
  <c r="F462"/>
  <c r="F445"/>
  <c r="F390"/>
  <c r="J325"/>
  <c r="J445"/>
  <c r="J845"/>
  <c r="J841"/>
  <c r="J780"/>
  <c r="J475"/>
  <c r="J390"/>
  <c r="J481"/>
  <c r="F570"/>
  <c r="J478"/>
  <c r="F469"/>
  <c r="F745"/>
  <c r="F746"/>
  <c r="J525"/>
  <c r="F522"/>
  <c r="P607"/>
  <c r="H605"/>
  <c r="P605" s="1"/>
  <c r="J722"/>
  <c r="J697"/>
  <c r="P884"/>
  <c r="J686"/>
  <c r="F767"/>
  <c r="M762"/>
  <c r="M689"/>
  <c r="Q689" s="1"/>
  <c r="M744"/>
  <c r="M721"/>
  <c r="J739"/>
  <c r="N726"/>
  <c r="J724"/>
  <c r="J718"/>
  <c r="Q719"/>
  <c r="M694"/>
  <c r="Q694" s="1"/>
  <c r="I715"/>
  <c r="I714" s="1"/>
  <c r="F739"/>
  <c r="Q718"/>
  <c r="M693"/>
  <c r="Q693" s="1"/>
  <c r="P720"/>
  <c r="L695"/>
  <c r="P695" s="1"/>
  <c r="P738"/>
  <c r="H737"/>
  <c r="P737" s="1"/>
  <c r="K901"/>
  <c r="F758"/>
  <c r="N759"/>
  <c r="N853"/>
  <c r="N785"/>
  <c r="F776"/>
  <c r="F772"/>
  <c r="F727"/>
  <c r="N727"/>
  <c r="P717"/>
  <c r="L715"/>
  <c r="L692"/>
  <c r="J712"/>
  <c r="N713"/>
  <c r="N772"/>
  <c r="J771"/>
  <c r="J685"/>
  <c r="N765"/>
  <c r="J764"/>
  <c r="F762"/>
  <c r="F689"/>
  <c r="J749"/>
  <c r="N747"/>
  <c r="J746"/>
  <c r="J745"/>
  <c r="N733"/>
  <c r="J732"/>
  <c r="J719"/>
  <c r="N608"/>
  <c r="J607"/>
  <c r="J605" s="1"/>
  <c r="N577"/>
  <c r="J570"/>
  <c r="N473"/>
  <c r="J472"/>
  <c r="N297"/>
  <c r="N295"/>
  <c r="N293"/>
  <c r="N291"/>
  <c r="J287"/>
  <c r="Q287"/>
  <c r="M286"/>
  <c r="N774"/>
  <c r="J687"/>
  <c r="F716"/>
  <c r="F756"/>
  <c r="Q776"/>
  <c r="M775"/>
  <c r="Q775" s="1"/>
  <c r="F750"/>
  <c r="F722"/>
  <c r="F697"/>
  <c r="F724"/>
  <c r="F717"/>
  <c r="P724"/>
  <c r="L723"/>
  <c r="P723" s="1"/>
  <c r="Q712"/>
  <c r="M711"/>
  <c r="N776"/>
  <c r="J775"/>
  <c r="N763"/>
  <c r="J762"/>
  <c r="J689"/>
  <c r="F764"/>
  <c r="N735"/>
  <c r="J734"/>
  <c r="M703"/>
  <c r="Q704"/>
  <c r="M700"/>
  <c r="F708"/>
  <c r="N706"/>
  <c r="J705"/>
  <c r="N578"/>
  <c r="N523"/>
  <c r="J522"/>
  <c r="N520"/>
  <c r="J519"/>
  <c r="N515"/>
  <c r="N296"/>
  <c r="N294"/>
  <c r="N292"/>
  <c r="F287"/>
  <c r="I286"/>
  <c r="I699"/>
  <c r="I698" s="1"/>
  <c r="I683" s="1"/>
  <c r="I688"/>
  <c r="I684" s="1"/>
  <c r="F703"/>
  <c r="F700"/>
  <c r="N611"/>
  <c r="Q770"/>
  <c r="N831"/>
  <c r="N814"/>
  <c r="N777"/>
  <c r="N757"/>
  <c r="N728"/>
  <c r="N725"/>
  <c r="O901" l="1"/>
  <c r="N390"/>
  <c r="N475"/>
  <c r="N780"/>
  <c r="N841"/>
  <c r="N845"/>
  <c r="N445"/>
  <c r="N325"/>
  <c r="N462"/>
  <c r="N481"/>
  <c r="F744"/>
  <c r="F721"/>
  <c r="H901"/>
  <c r="N525"/>
  <c r="N469"/>
  <c r="N478"/>
  <c r="F569"/>
  <c r="F738"/>
  <c r="F720"/>
  <c r="F715" s="1"/>
  <c r="N718"/>
  <c r="J693"/>
  <c r="M743"/>
  <c r="Q743" s="1"/>
  <c r="Q744"/>
  <c r="M761"/>
  <c r="Q761" s="1"/>
  <c r="Q762"/>
  <c r="N767"/>
  <c r="J723"/>
  <c r="J720"/>
  <c r="J738"/>
  <c r="N739"/>
  <c r="Q721"/>
  <c r="M696"/>
  <c r="Q696" s="1"/>
  <c r="M715"/>
  <c r="N686"/>
  <c r="F702"/>
  <c r="N519"/>
  <c r="Q711"/>
  <c r="M710"/>
  <c r="F692"/>
  <c r="N717"/>
  <c r="N722"/>
  <c r="F749"/>
  <c r="N716"/>
  <c r="F690"/>
  <c r="N687"/>
  <c r="N472"/>
  <c r="N607"/>
  <c r="N732"/>
  <c r="J731"/>
  <c r="N746"/>
  <c r="F761"/>
  <c r="J770"/>
  <c r="N712"/>
  <c r="J711"/>
  <c r="P692"/>
  <c r="L684"/>
  <c r="P684" s="1"/>
  <c r="F771"/>
  <c r="N771" s="1"/>
  <c r="F685"/>
  <c r="N758"/>
  <c r="I901"/>
  <c r="N750"/>
  <c r="F688"/>
  <c r="F699"/>
  <c r="F286"/>
  <c r="N522"/>
  <c r="N705"/>
  <c r="J704"/>
  <c r="Q700"/>
  <c r="M688"/>
  <c r="Q703"/>
  <c r="M702"/>
  <c r="Q702" s="1"/>
  <c r="N734"/>
  <c r="N689"/>
  <c r="J761"/>
  <c r="N762"/>
  <c r="F723"/>
  <c r="N724"/>
  <c r="N697"/>
  <c r="F755"/>
  <c r="N756"/>
  <c r="Q286"/>
  <c r="N287"/>
  <c r="J286"/>
  <c r="J569"/>
  <c r="N719"/>
  <c r="J694"/>
  <c r="N745"/>
  <c r="J744"/>
  <c r="J721"/>
  <c r="N749"/>
  <c r="N764"/>
  <c r="N685"/>
  <c r="P715"/>
  <c r="L714"/>
  <c r="F775"/>
  <c r="N813"/>
  <c r="F743" l="1"/>
  <c r="F696"/>
  <c r="M714"/>
  <c r="Q714" s="1"/>
  <c r="Q715"/>
  <c r="N720"/>
  <c r="J695"/>
  <c r="N693"/>
  <c r="F695"/>
  <c r="F737"/>
  <c r="N738"/>
  <c r="J737"/>
  <c r="P714"/>
  <c r="L683"/>
  <c r="N744"/>
  <c r="J743"/>
  <c r="N694"/>
  <c r="N286"/>
  <c r="N723"/>
  <c r="F684"/>
  <c r="N731"/>
  <c r="N690"/>
  <c r="N775"/>
  <c r="N721"/>
  <c r="J696"/>
  <c r="N755"/>
  <c r="N761"/>
  <c r="Q688"/>
  <c r="N704"/>
  <c r="J700"/>
  <c r="J703"/>
  <c r="F698"/>
  <c r="F770"/>
  <c r="N711"/>
  <c r="J710"/>
  <c r="N770"/>
  <c r="N605"/>
  <c r="F714"/>
  <c r="N692"/>
  <c r="Q710"/>
  <c r="M709"/>
  <c r="M701"/>
  <c r="J715"/>
  <c r="N737" l="1"/>
  <c r="N695"/>
  <c r="N715"/>
  <c r="J714"/>
  <c r="M708"/>
  <c r="Q708" s="1"/>
  <c r="Q709"/>
  <c r="N710"/>
  <c r="J709"/>
  <c r="J701"/>
  <c r="N700"/>
  <c r="J688"/>
  <c r="N743"/>
  <c r="Q701"/>
  <c r="M691"/>
  <c r="M699"/>
  <c r="F683"/>
  <c r="N703"/>
  <c r="J702"/>
  <c r="N696"/>
  <c r="P683"/>
  <c r="P901"/>
  <c r="N702" l="1"/>
  <c r="F901"/>
  <c r="Q691"/>
  <c r="M684"/>
  <c r="Q684" s="1"/>
  <c r="N688"/>
  <c r="N701"/>
  <c r="J691"/>
  <c r="J684" s="1"/>
  <c r="N714"/>
  <c r="Q699"/>
  <c r="M698"/>
  <c r="N709"/>
  <c r="J708"/>
  <c r="J699"/>
  <c r="N684" l="1"/>
  <c r="N699"/>
  <c r="J698"/>
  <c r="N708"/>
  <c r="Q698"/>
  <c r="M683"/>
  <c r="N691"/>
  <c r="Q683" l="1"/>
  <c r="M901"/>
  <c r="N698"/>
  <c r="J683"/>
  <c r="Q901" l="1"/>
  <c r="J901"/>
  <c r="N683"/>
  <c r="N901" l="1"/>
</calcChain>
</file>

<file path=xl/sharedStrings.xml><?xml version="1.0" encoding="utf-8"?>
<sst xmlns="http://schemas.openxmlformats.org/spreadsheetml/2006/main" count="1431" uniqueCount="682">
  <si>
    <t xml:space="preserve">Россошанского муниципального района </t>
  </si>
  <si>
    <t>Статус</t>
  </si>
  <si>
    <t>Наименование муниципальной программы, подпрограммы, основного мероприятия, мероприятия</t>
  </si>
  <si>
    <t xml:space="preserve">Ожидаемый непосредственный результат реализации муниципальной программы, подпрограммы (краткое описание). Содержание основного мероприятия (мероприятия) в соответствии с принятым Планом реализации </t>
  </si>
  <si>
    <t>Исполнитель мероприятия (структурное подразделение  администрации Россошанского муниципального района, иной главный распорядитель средств  бюджета района), Ф.И.О., должность исполнителя)</t>
  </si>
  <si>
    <t xml:space="preserve">   Код бюджетной классификации (в соответствии                 с решением СНД о бюджете района )              (далее - КБК)</t>
  </si>
  <si>
    <t>Уровень освоения бюджетных ассигнований (%) &lt;1&gt;</t>
  </si>
  <si>
    <t>поквартальный кассовый план на отчетную дату</t>
  </si>
  <si>
    <t>Кассовое исполнение (на отчетную дату нарастающим итогом)</t>
  </si>
  <si>
    <t xml:space="preserve">Всего </t>
  </si>
  <si>
    <t>в том числе по источникам</t>
  </si>
  <si>
    <t xml:space="preserve">                                         Всего</t>
  </si>
  <si>
    <t>федеральный бюджет</t>
  </si>
  <si>
    <t>областной бюджет</t>
  </si>
  <si>
    <t>местный бюджет</t>
  </si>
  <si>
    <t>МУНИЦИПАЛЬНАЯ ПРОГРАММА</t>
  </si>
  <si>
    <t>Всего, в том числе в разрезе ГРБС:</t>
  </si>
  <si>
    <t>Всего, в том числе в разрезе ГРБС</t>
  </si>
  <si>
    <t>ПОДПРОГРАММА 1</t>
  </si>
  <si>
    <t>Основное мероприятие 1.1</t>
  </si>
  <si>
    <t>ПОДПРОГРАММА 2</t>
  </si>
  <si>
    <t>Основное мероприятие 2.1</t>
  </si>
  <si>
    <t>Мероприятие 2.1.1</t>
  </si>
  <si>
    <t xml:space="preserve">Бюджетные ассигнования на реализацию муниципальной программы в соответствии с решением СНД о бюджете района, (тыс. рублей)              </t>
  </si>
  <si>
    <t>«Создание условий для обеспечения доступным и комфортным жильем населения Россошанского муниципального района»</t>
  </si>
  <si>
    <t xml:space="preserve">Стимулирование развития жилищного строительства в Россошанском районе Воронежской области </t>
  </si>
  <si>
    <t>Основное мероприятие 1.2</t>
  </si>
  <si>
    <t xml:space="preserve">«Развитие градостроительной деятельности» </t>
  </si>
  <si>
    <t>Мониторинг и актуализация Схемы территориального планирования Россошанского муниципального района</t>
  </si>
  <si>
    <t>Основное мероприятие 2.2</t>
  </si>
  <si>
    <t>Основное мероприятие 2.3</t>
  </si>
  <si>
    <t>Повышение качества жилищного обеспечения населения Россошанского муниципального района путем повышения доступности жилья. Формирование эффективной системы пространственного развития и административно-территориального устройства в Россошанском муниципальном районе.</t>
  </si>
  <si>
    <t>Создание условий для обеспечения коммунальной инфракструктурой территории жилой застройки, в том числе и малоэтажной</t>
  </si>
  <si>
    <t xml:space="preserve">по состоянию на 01.10.2020 года  </t>
  </si>
  <si>
    <t>Муниципальная программа</t>
  </si>
  <si>
    <t xml:space="preserve">"Развитие образования" </t>
  </si>
  <si>
    <t>Развитие системы непрерывного образования, повышение уровня ее качества и соответствия потребностям экономики и населения</t>
  </si>
  <si>
    <t>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Россошанского муниципального района</t>
  </si>
  <si>
    <t>всего, в том числе  в разрезе ГРБС</t>
  </si>
  <si>
    <t>Отдел по финансам руководитель отдела Голев А.И.</t>
  </si>
  <si>
    <t>Подпрограмма 1</t>
  </si>
  <si>
    <t>Управление муниципальными финансами</t>
  </si>
  <si>
    <t>Результат реализации подпрограммы: повышение качества доступности информации о состоянии бюджетной системы;                           повышение доверия общества к государственной политике в сфере управления финансами; достижение к концу 2020 года плановых значений показателей</t>
  </si>
  <si>
    <t>Отдел по финансам заместитель руководителя-начальник бюджетного отдела Степаненко А.Д., главный консультант Сулейманова И.А.</t>
  </si>
  <si>
    <t>Основное мероприятие 1.4</t>
  </si>
  <si>
    <t>Управление резервным фондом администрации Россошанского муниципального района и иными резервами на исполнение расходных обязательств Россошанского муниципального района</t>
  </si>
  <si>
    <t>Результат  реализации мероприятия: своевременное предоставление бюджетных средств по решениям администрации Россошанского муниципального района Воронежской области</t>
  </si>
  <si>
    <t>Отдел по финансам  заместитель руководителя-начальник бюджетного отдела Степаненко А.Д.</t>
  </si>
  <si>
    <t>мероприятие 1.4.2</t>
  </si>
  <si>
    <t>Уточнение показателей сводной бюджетной росписи районного бюджета, бюджетных ассигнований и лимитов бюджетных обязательств, выделение денежных средств в соответствии с распоряжениями администрации Россошанского муниципального района "О выделении денежных средств"</t>
  </si>
  <si>
    <t>Содержание и этапы реализации мероприятия:
1 этап: выпуск уведомлений об уточнении сводной бюджетной росписи на основании распоряжения администрации Россошанского муниципального района Воронежской области;
2 этап: выделение лимита бюджетных обязательств или перечисление денежных средств поселениям и учреждениям.
Результат реализации мероприятия:
финансовое обеспечение непредвиденных расходов</t>
  </si>
  <si>
    <t>92701113910480540800</t>
  </si>
  <si>
    <t>Основное мероприятие 1.5</t>
  </si>
  <si>
    <t>Управление муниципальным долгом Россошанского муниципального района</t>
  </si>
  <si>
    <t>Результат реализации мероприятия:
обеспечение приемлемого и экономически обоснованного объема и структуры муниципального  долга Россошанского муниципального района Воронежской области</t>
  </si>
  <si>
    <t>Отдел по финансам заместитель руководителя-начальник бюджетного отдела Степаненко А.Д.</t>
  </si>
  <si>
    <t>мероприятие 1.5.2.</t>
  </si>
  <si>
    <t>Осуществление управления муниципальным долгом Россошанского муниципального района и его обслуживания</t>
  </si>
  <si>
    <t>Результат реализации мероприятия:
полное погашение основного долга, процентов по соответствующим долговым обязательствам Россошанского муниципального района Воронежской области</t>
  </si>
  <si>
    <t>92713013910527880700</t>
  </si>
  <si>
    <t>Подпрограмма 2</t>
  </si>
  <si>
    <t>Cоздание условий для эффективного и ответственного управления муниципальными финансами, повышение устойчивости бюджетов муниципальных образований Россошанского муниципального района</t>
  </si>
  <si>
    <t>Результат реализации подпрограммы: 
создание условий для устойчивого исполнения местных бюджетов, а также обеспечение финансирования первоочередных и социально значимых расходов бюджетов поселений в целях недопущения ухудшения социально-экономической ситуации в поселениях; 
достижение к концу 2020 года плановых значений показателей</t>
  </si>
  <si>
    <t xml:space="preserve">Отдел по финансам заместитель руководителя-начальник бюджетного отдела Степаненко А.Д. </t>
  </si>
  <si>
    <t>Выравнивание бюджетной обеспеченности муниципальных образований</t>
  </si>
  <si>
    <t>Результат реализации мероприятия: 
создание условий для устойчивого исполнения бюджетов поселений в результате обеспечения минимально гарантированного уровня бюджетной обеспеченности поселений</t>
  </si>
  <si>
    <t>мероприятие 2.2.1</t>
  </si>
  <si>
    <t xml:space="preserve"> Распределение средств районного бюджета, направляемых на выравнивание бюджетной обеспеченности поселений Россошанского муниципального района</t>
  </si>
  <si>
    <t>Содержание и этапы реализации мероприятия:
1 этап: ведение учета по видам дотаций на выравнивание бюджетной обеспеченности; 
2 этап: ввод заявок на финансирование в комплексную автоматизированную систему исполнения бюджета (ГИС ВО «КАСИБ»).
Результат реализации мероприятия:
сокращение дифференциации финансовых возможностей поселений по осуществлению органами местного самоуправления полномочий по решению вопросов местного значения</t>
  </si>
  <si>
    <t>92714013920278050500</t>
  </si>
  <si>
    <t>92714013920288020500</t>
  </si>
  <si>
    <t>Софинансирование приоритетных социально значимых расходов местных бюджетов</t>
  </si>
  <si>
    <t>Результат реализации мероприятия: 
поддержка социально значимых направлений расходов местных бюджетов</t>
  </si>
  <si>
    <t>Отдел по финансам заместитель руководителя-начальник бюджетного отдела Степаненко А.Д., начальник сектора казначейского исполнения Афиногентова Л.Н.</t>
  </si>
  <si>
    <t>мероприятие 2.3.3</t>
  </si>
  <si>
    <t>Предоставление иных межбюджетных трансфертов местным бюджетам для долевого финансирования приоритетных социально значимых расходов местных бюджетов</t>
  </si>
  <si>
    <t>Содержание и этапы реализации мероприятия:
1 этап: ведение учета межбюджетных трансфертов бюджетам поселений на предоставление финансовой поддержки поселениям;
2 этап: ввод заявок на финансирование в автоматизированную программу.
Результат реализации мероприятия:
финансовое обеспечение исполнения расходных обязательств поселений</t>
  </si>
  <si>
    <t>Отдел по финансам начальник сектора казначейского исполнения Афиногентова Л.Н.</t>
  </si>
  <si>
    <t>92714033920388040500</t>
  </si>
  <si>
    <t>Основное мероприятие 2.17</t>
  </si>
  <si>
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ликвидаций последствий стихийных бедствий и других чрезвычайных ситуаций)</t>
  </si>
  <si>
    <t>Результат реализации мероприятия: Поддержка социально значимых направлений расходов местных бюджетов. Обеспечение единого подхода ко всем муниципальным образованиям при предоставлении иных межбюджетных трансфертов</t>
  </si>
  <si>
    <t>мероприятие 2.17.1</t>
  </si>
  <si>
    <t>Содержание и этапы реализации мероприятия:
1 этап: подготовка проектов распоряжений о выделении денежных средств;
2 этап: выпуск уведомлений об уточнении сводной бюджетной росписи на основании распоряжения администрации Россошанского муниципального района Воронежской области;
3 этап: перечисление денежных средств муниципальным образованиям.
Результат реализации мероприятия:
финансовое обеспечение непредвиденных расходов местных бюджетов</t>
  </si>
  <si>
    <t>92714033921720570500</t>
  </si>
  <si>
    <t>Основное мероприятие 2.19</t>
  </si>
  <si>
    <t>Поощрение поселений Россошанского муниципального района по результатам оценки эффективности  их деятельности</t>
  </si>
  <si>
    <t>мероприятие 2.19.1</t>
  </si>
  <si>
    <t>Содержание и этапы реализации мероприятия:
1 этап: подготовка проекта распоряжения администрации Россошанского муниципального района о выделении иных МБТ поселениям на поощрение поселений по результатам оценки эффективности их деятельности;
2 этап: выпуск уведомлений об уточнении сводной бюджетной росписи на основании соглашений  о выделении иных МБТ поселениям на поощрение поселений по результатам оценки эффективности их деятельности;
3 этап: перечисление денежных средств поселениям.
Результат реализации мероприятия:
финансовое обеспечение расходов местных бюджетов</t>
  </si>
  <si>
    <t>92714033921988510500</t>
  </si>
  <si>
    <t>Основное мероприятие 2.20</t>
  </si>
  <si>
    <t>Резервный фонд правительства Воронежской области</t>
  </si>
  <si>
    <t>мероприятие 2.20.1</t>
  </si>
  <si>
    <t>92714033922020540500</t>
  </si>
  <si>
    <t>Основное мероприятие 2.26</t>
  </si>
  <si>
    <t>Мероприятия  на организацию проведения оплачиваемых работ</t>
  </si>
  <si>
    <t xml:space="preserve"> мероприятие 2.26.1</t>
  </si>
  <si>
    <t>Содержание и этапы реализации мероприятия:
1 этап: подготовка проектов соглашениий о выделении иных МБТ поселениям на организацию общественных работ;
2 этап: выпуск уведомлений об уточнении сводной бюджетной росписи на основании соглашений  о выделении иных МБТ поселениям на организацию общественных работ;
3 этап: перечисление денежных средств поселениям.
Результат реализации мероприятия:
финансовое обеспечение расходов местных бюджетов</t>
  </si>
  <si>
    <t>92704123922678430500</t>
  </si>
  <si>
    <t>Подпрограмма 3</t>
  </si>
  <si>
    <t>Финансовое обеспечение муниципальных образований Россошанского муниципального района для исполнения переданных полномочий</t>
  </si>
  <si>
    <t>Результат реализации подпрограммы:
создание условий для эффективного исполнения органами местного самоуправления переданных  полномочий; 
достижение к концу 2020 года плановых значений показателей</t>
  </si>
  <si>
    <t>Основное мероприятие 3.1</t>
  </si>
  <si>
    <t>Предоставление бюджету поселения г.Россошь субвенций из районного бюджета на осуществление полномочий по  участию в предупреждении и ликвидации последствий чрезвычайных ситуаций на территории Россошанского муниципального района</t>
  </si>
  <si>
    <t>Результат реализации мероприятия: 
стабильное и эффективное исполнение городским поселением город Россошь переданных  полномочий по участию в предупреждении и ликвидации последствий чрезвычайных ситуаций на территории Россошанского муниципального района</t>
  </si>
  <si>
    <t>мероприятие 3.1.1</t>
  </si>
  <si>
    <t xml:space="preserve">Доведение поселению уведомлений о бюджетных ассигнованиях на осуществление полномочий по участию в предупреждении и ликвидации последствий чрезвычайных ситуаций </t>
  </si>
  <si>
    <t>Результат реализации мероприятия: предоставление иных МБТ  бюджету городского поселения город Россошь</t>
  </si>
  <si>
    <t>92703093930188060500</t>
  </si>
  <si>
    <t>Подпрограмма 4</t>
  </si>
  <si>
    <t>Обеспечение реализации муниципальной программы</t>
  </si>
  <si>
    <t>Результат реализации подпрограммы: формирование и развитие обеспечивающих механизмов реализации муниципальной  программы; достижение к концу 2020 года плановых значений показателей</t>
  </si>
  <si>
    <t>Отдел по финансам начальник отдела учета и отчетности  Киселева Н.В.</t>
  </si>
  <si>
    <t>Основное мероприятие 4.1.</t>
  </si>
  <si>
    <t>Финансовое обеспечение деятельности отдела по финансам администрации Россошанского муниципального района</t>
  </si>
  <si>
    <t>Результат реализации мероприятия: 
осуществление финансирования расходов отдела по финансам администрации Россошанского муниципального района, обеспечивающих его функционирование</t>
  </si>
  <si>
    <t>мероприятие 4.1.1</t>
  </si>
  <si>
    <t xml:space="preserve">Подготовка документации на оплату расходов, обеспечивающих функционирование  отдела </t>
  </si>
  <si>
    <t>Результат реализации мероприятия: 
своевременная выплата заработной платы и оплата счетов на приобретение товаров, работ, услуг</t>
  </si>
  <si>
    <t>92701063940182010100</t>
  </si>
  <si>
    <t>92701063940182010200</t>
  </si>
  <si>
    <t>92701063940182010800</t>
  </si>
  <si>
    <t>Всего</t>
  </si>
  <si>
    <t>в том числе по ГРБС:</t>
  </si>
  <si>
    <t>"Развитие дошкольного образования" </t>
  </si>
  <si>
    <t> Создание условий для получения детьми доступного и качественного дошкольного образования</t>
  </si>
  <si>
    <t>Основное мероприятие 1.3.</t>
  </si>
  <si>
    <t>Обеспечение деятельности дошкольных образовательных учреждений.</t>
  </si>
  <si>
    <t>Основное мероприятие 1.4.</t>
  </si>
  <si>
    <t>Создание условий для реализации государственного стандарта дошкольного образования</t>
  </si>
  <si>
    <t>Обеспечение государственных гарантий реализации прав на получение общедоступного дошкольного образования в муниципальных образовательных организациях</t>
  </si>
  <si>
    <t>Основное мероприятие 1.5.</t>
  </si>
  <si>
    <t xml:space="preserve">Компенсация, выплачиваемая родителям (законным представителям»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образования. </t>
  </si>
  <si>
    <t>Субвенции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</si>
  <si>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Основное мероприятие 1.10</t>
  </si>
  <si>
    <t>Основное мероприятие 1.11</t>
  </si>
  <si>
    <t>Мероприятия по развитию сети дошкольных образовательных учреждений</t>
  </si>
  <si>
    <t>02 1 08 00000</t>
  </si>
  <si>
    <t>Основное мероприятие 1.12</t>
  </si>
  <si>
    <t>Основное мероприятие 1.13</t>
  </si>
  <si>
    <t>Формирование организационно-методического обеспечения и создание архитектурно-доступной среды для организации специальных условий обучения детей с ОВЗ</t>
  </si>
  <si>
    <t>Увеличение количества детей с ОВЗ, осваивающих адаптированные образовательные программы в форме инклюзивного образования, в общем числе детей с ОВЗ</t>
  </si>
  <si>
    <t>Резервный фонд правительства Воронежской области (финансовое обеспечение непредвиденных расходов)</t>
  </si>
  <si>
    <t> Развитие общего образования</t>
  </si>
  <si>
    <t> Создание в системе общего образования равных возможностей для современного качественного образования</t>
  </si>
  <si>
    <t>Строительство объектов общеобразовательных учреждений</t>
  </si>
  <si>
    <t>Строительство и реконструкция зданий общеобразовательных организаций с использованием эффективных проектов, предусматривающих соответствие архитектурных решений современным требованиям к организации образовательного процесса</t>
  </si>
  <si>
    <t>Строительство Поповской средней общеобразовательной школы</t>
  </si>
  <si>
    <t xml:space="preserve">Основное мероприятие 2.2. </t>
  </si>
  <si>
    <t>Обеспечение деятельности общеобразовательных учреждений.</t>
  </si>
  <si>
    <t xml:space="preserve">Основное мероприятие 2.3. 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</si>
  <si>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учреждениях.</t>
  </si>
  <si>
    <t> Выплата заработной платы учителям и работникам общеобразовательных учреждений</t>
  </si>
  <si>
    <t xml:space="preserve">Основное мероприятие 2.5. </t>
  </si>
  <si>
    <t>Обеспечение учащихся общеобразовательных учреждений молочной продукцией</t>
  </si>
  <si>
    <t>Субсидии на обеспечение учащихся общеобразовательных учреждений молочной продукцией.</t>
  </si>
  <si>
    <t xml:space="preserve">Основное мероприятие 2.9. </t>
  </si>
  <si>
    <t>Обеспечение мероприятий по капитальному ремонту зданий общеобразовательных учреждений общего образования</t>
  </si>
  <si>
    <t>Капитальный ремонт образовательных организаций.</t>
  </si>
  <si>
    <t xml:space="preserve">Основное мероприятие 2.13. </t>
  </si>
  <si>
    <t>Материально-техническое оснащение общеобразовательных учреждений</t>
  </si>
  <si>
    <t>Приобретение мебели, оборудования, инвентаря для оснащения общеобразовательных организаций </t>
  </si>
  <si>
    <t xml:space="preserve">Основное мероприятие 2.14. </t>
  </si>
  <si>
    <t>Мероприятия по развитию сети  общеобразовательных организаций</t>
  </si>
  <si>
    <t>Обеспечение комплексной безопасности муниципальных образовательных организаций </t>
  </si>
  <si>
    <t xml:space="preserve">Основное мероприятие 2.15. </t>
  </si>
  <si>
    <t>Формирование организационно-методического обеспечения и создание архитектурно-доступной пространственно-развивающей образовательной среды для организации специальных условий обучения детей с ОВЗ</t>
  </si>
  <si>
    <t>Формирование организационно-методического обеспечения и создание архитектурно-доступной пространственно-развивающей образовательной среды для организации специальных условий обучения детей с ОВЗ </t>
  </si>
  <si>
    <t xml:space="preserve">Основное мероприятие 2.17. </t>
  </si>
  <si>
    <t>Региональный проект "Цифровая образовательная среда"</t>
  </si>
  <si>
    <t xml:space="preserve">Основное мероприятие 2.18. </t>
  </si>
  <si>
    <t>Региональный проект "Современная школа"</t>
  </si>
  <si>
    <t xml:space="preserve">Основное мероприятие 2.19. </t>
  </si>
  <si>
    <t> Финансовое обеспечение непредвиденных расходов</t>
  </si>
  <si>
    <t xml:space="preserve">Основное мероприятие 2.20. 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</si>
  <si>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</si>
  <si>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 </t>
  </si>
  <si>
    <t xml:space="preserve">Основное мероприятие 2.21. </t>
  </si>
  <si>
    <t>Организация бесплатного питания обучающихся, получающих начальное общее образование в муниципальных образовательных организациях</t>
  </si>
  <si>
    <t>.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 </t>
  </si>
  <si>
    <t xml:space="preserve">ПОДПРОГРАММА 3 </t>
  </si>
  <si>
    <t>«Развитие дополнительного образования и воспитания»</t>
  </si>
  <si>
    <t>Увеличение численности обучающихся по основным образовательным программам начального общего, основного общего и среднего общего образования, участвующих в олимпиадах и иных конкурсных мероприятиях различного уровня </t>
  </si>
  <si>
    <t xml:space="preserve">Основное мероприятие 3.1. </t>
  </si>
  <si>
    <t>Обеспечение деятельности учреждений дополнительного образования.</t>
  </si>
  <si>
    <t>Модернизация материально-технической базы (техническое перевооружение) организаций дополнительного образования детей </t>
  </si>
  <si>
    <t xml:space="preserve">Основное мероприятие 3.5. </t>
  </si>
  <si>
    <t>Региональный проект "Успех каждого ребенка"</t>
  </si>
  <si>
    <t> Реализация отдельных мероприятий проекта "Доступное дополнительное образование в Воронежской области"</t>
  </si>
  <si>
    <t xml:space="preserve">Основное мероприятие 3.6. </t>
  </si>
  <si>
    <t>Реализация отдельных мероприятий проекта ""Доступное дополнительное образование в Воронежской области"</t>
  </si>
  <si>
    <t>Охват детей в возрасте от 5 до 18 лет, программами дополнительного образования  в организациях различной организационно-правовой собственности </t>
  </si>
  <si>
    <t xml:space="preserve">ПОДПРОГРАММА 4 </t>
  </si>
  <si>
    <t>«Создание условий для организации отдыха и оздоровления детей и молодежи Россошанского муниципального района»</t>
  </si>
  <si>
    <t>Обеспечение эффективного оздоровления, отдыха и занятости, развития творческого, интеллектуального потенциала и личностного развития детей и молодежи </t>
  </si>
  <si>
    <t xml:space="preserve">Основное мероприятие 4.1. </t>
  </si>
  <si>
    <t>«Финансовое обеспечение МКУ ДОЛ "Березка"»</t>
  </si>
  <si>
    <t>Обеспечение функционирования загородного детского оздоровительного лагеря </t>
  </si>
  <si>
    <t>Оздоровление детей в пришкольных и профильных нестационарных палаточных лагерях </t>
  </si>
  <si>
    <t>Основное мероприятие 4.3.</t>
  </si>
  <si>
    <t>Мероприятия по организации центра трудовой адаптации детей и подростков.</t>
  </si>
  <si>
    <t>Содействие добровольному тру­доустройству подростков, в том числе желающих работать в сво­бодное от учебы время, на рабочие места, соответствующие их воз­можностям </t>
  </si>
  <si>
    <t xml:space="preserve">Основное мероприятие 4.4. </t>
  </si>
  <si>
    <t>Организация отдыха и оздоровления детей и молодежи</t>
  </si>
  <si>
    <t xml:space="preserve">Основное мероприятие 4.5. </t>
  </si>
  <si>
    <t xml:space="preserve">Организация отдыха и оздоровления детей </t>
  </si>
  <si>
    <t>Обеспечение мероприятий по организации отдыха и оздоровления детей в ДОЛ "Березка" </t>
  </si>
  <si>
    <t xml:space="preserve">Основное мероприятие 4.7. </t>
  </si>
  <si>
    <t>Мероприятия на организацию проведения оплачиваемых работ.</t>
  </si>
  <si>
    <t>Обеспечение условий для  эффективной работы детского оздоровительного лагеря «Березка» </t>
  </si>
  <si>
    <t xml:space="preserve">Основное мероприятие 4.8. </t>
  </si>
  <si>
    <t>Мероприятия для подготовки и функционирования муниципальных стационарных учреждений отдыха детей и их оздоровления в условиях распространения новой короновирусной инфекции COVID-19</t>
  </si>
  <si>
    <t>Обеспечение функционирования загородного детского оздоровительного лагеря в условиях распространения новой короновирусной инфекции COVID-19 </t>
  </si>
  <si>
    <t xml:space="preserve">ПОДПРОГРАММА 6 </t>
  </si>
  <si>
    <t>«Обеспечение реализации муниципальной программы»</t>
  </si>
  <si>
    <t>Обеспечение эффективности управления системой образования </t>
  </si>
  <si>
    <t xml:space="preserve">Основное мероприятие 6.1. </t>
  </si>
  <si>
    <t>«Расходы на обеспечение функций деятельности аппарата отдела образования и молодежной политики»</t>
  </si>
  <si>
    <t>Расходы на содержание аппарата отдела образования и молодежной политики, в целях обеспечения эффективности управления системой образования </t>
  </si>
  <si>
    <t xml:space="preserve">ПОДПРОГРАММА 7 </t>
  </si>
  <si>
    <t>«Финансовое обеспечение деятельности муниципальных учреждений, подведомственных отделу образования и молодежной политики»</t>
  </si>
  <si>
    <t xml:space="preserve">Основное мероприятие 7.1. </t>
  </si>
  <si>
    <t>«Обеспечение деятельности муниципальных учреждений»</t>
  </si>
  <si>
    <t>Обеспечение функционирования ЦБОУ «Централизованная бухгалтерия», Методического кабинета и Хозяйственно-эксплуатационного участка отдела образования. </t>
  </si>
  <si>
    <t xml:space="preserve">Основное мероприятие 7.2. </t>
  </si>
  <si>
    <t>« Прочие мероприятия в области образования»</t>
  </si>
  <si>
    <t>Проведения форума «Одаренные дети», олимпиад, методических объединений педагогов </t>
  </si>
  <si>
    <t>02 7 02 00000</t>
  </si>
  <si>
    <t xml:space="preserve">ПОДПРОГРАММА 8 </t>
  </si>
  <si>
    <t>«Социализация детей-сирот и детей, нуждающихся в особой защите государства»</t>
  </si>
  <si>
    <t>Развитие семейных форм устройства детей-сирот и детей, оставшихся без попечения родителей </t>
  </si>
  <si>
    <t xml:space="preserve">Основное мероприятие 8.1. </t>
  </si>
  <si>
    <t>«Выполнение переданных полномочий по организации и осуществлению деятельности по опеке и попечительству»</t>
  </si>
  <si>
    <t>Выполнение переданных полномочий по организации и осуществлению деятельности по опеке и попечительству </t>
  </si>
  <si>
    <t xml:space="preserve">Основное мероприятие 8.2. </t>
  </si>
  <si>
    <t>«Обеспечение выплат единовременного пособия при всех формах устройства детей, лишенных родительского попечения, в семью»</t>
  </si>
  <si>
    <t>Обеспечение заявителей выплатой единовременного пособия при всех формах устройства детей, лишенных родительского попечения, в семью </t>
  </si>
  <si>
    <t xml:space="preserve">Основное мероприятие 8.3. </t>
  </si>
  <si>
    <t>«Осуществление отдельных государственных полномочий Воронежской области по обеспечению выплат приемной семье на содержание подопечных детей»</t>
  </si>
  <si>
    <t>Обеспечение заявителей выплатой приемной семье на содержание подопечных детей </t>
  </si>
  <si>
    <t xml:space="preserve">Основное мероприятие 8.4. </t>
  </si>
  <si>
    <t>«Осуществление отдельных государственных полномочий Воронежской области по обеспечению выплаы вознаграждения, причитающегося приемному родителю»</t>
  </si>
  <si>
    <t>Обеспечение заявителей выплатой семьям опекунов на содержание подопечных детей </t>
  </si>
  <si>
    <t>Основное мероприятие 8.5.</t>
  </si>
  <si>
    <t>«Осуществление отдельных государственных полномочий Воронежской области по обеспечению выплат семьям опекунов на содержание подопечных детей»</t>
  </si>
  <si>
    <t>Обеспечение заявителей выплатой вознаграждения, причитающегося приемному родителю </t>
  </si>
  <si>
    <t>92407010210200590100</t>
  </si>
  <si>
    <t>92407010210200590200</t>
  </si>
  <si>
    <t>92407010210200590600</t>
  </si>
  <si>
    <t>92407010210200590800</t>
  </si>
  <si>
    <t>«Энергоэффективность,  развитие энергетики, транспорта и муниципального хозяйства»</t>
  </si>
  <si>
    <t xml:space="preserve">Администрация Россошанского муниципального района (отдел муниципального хозяйства, строительства и транспорта, начальник отдела - И.В. Сергиенко) </t>
  </si>
  <si>
    <t>'91405023011288100800</t>
  </si>
  <si>
    <t>92705033011378670500</t>
  </si>
  <si>
    <t>927040930501S8850500</t>
  </si>
  <si>
    <t>92704093050281290500</t>
  </si>
  <si>
    <t>Энергосбережение и повышение энергетической эффективности в Россошанском муниципальном районе</t>
  </si>
  <si>
    <t>Основное мероприятие 1.3</t>
  </si>
  <si>
    <t>Основное мероприятие 1.6</t>
  </si>
  <si>
    <t>Основное мероприятие 1.7</t>
  </si>
  <si>
    <t>Основное мероприятие 1.8</t>
  </si>
  <si>
    <t>Субсидирование муниципальных унитарных предприятий в целях финансового обеспечения (возмещения) затрат в связи с выполнением работ, оказанием услуг</t>
  </si>
  <si>
    <t xml:space="preserve">Поддержание финансово-экономической стабильности предприятия, создание экономических и организационных условий для эффективного использования энергоресурсов </t>
  </si>
  <si>
    <t>91405023011288100800</t>
  </si>
  <si>
    <t>Субсидирование поселений в целях финансового обеспечения (возмещения) затрат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сфере  уличного освещения</t>
  </si>
  <si>
    <t>Поддержание финансово-экономической стабильности поселений, обеспечение оптимальных условий жизнедеятельности населения в части соответствия уличного освещения нормативно-техническим требованиям</t>
  </si>
  <si>
    <t>ПОДПРОГРАММА 3</t>
  </si>
  <si>
    <t xml:space="preserve">ПОДПРОГРАММА 5  </t>
  </si>
  <si>
    <t>"Развитие дорожного хозяйства Россошанского муниципального района» муниципальной  программы Россошанского муниципального района"</t>
  </si>
  <si>
    <t>Капитальный ремонт и ремонт  автомобильных дорог общего пользования местного значения</t>
  </si>
  <si>
    <t>Снижение доли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</si>
  <si>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Развитие и содержание улично-дорожной сети в границах сельских поселений</t>
  </si>
  <si>
    <t xml:space="preserve">"Социальная поддержка граждан"
</t>
  </si>
  <si>
    <t>Создание условий для роста благосостояния граждан, получателей мер социальной поддержки</t>
  </si>
  <si>
    <t>Администрация Россошанского муниципального района</t>
  </si>
  <si>
    <t>Отдел по финансам администрации Россошанского муниципального района</t>
  </si>
  <si>
    <t>МКУ  «Централизованная бухгалтерия учреждений  культуры и административно-хозяйственной деятельности»</t>
  </si>
  <si>
    <t>Развитие мер социальной поддержки отдельных категорий граждан</t>
  </si>
  <si>
    <t xml:space="preserve">Повышение качества жизни граждан </t>
  </si>
  <si>
    <t>повышение уровня представления в денежной форме мер социальной поддержки отдельным категориям граждан;</t>
  </si>
  <si>
    <t>92710010310180470300</t>
  </si>
  <si>
    <t>повышение благосостояния граждан</t>
  </si>
  <si>
    <t>91410030310280520300</t>
  </si>
  <si>
    <t>снижение бедности отдельных категорий граждан – получателей мер социальной поддержки</t>
  </si>
  <si>
    <t>92210030310380620300</t>
  </si>
  <si>
    <t>Повышение эффективности муниципальной поддержки социально ориентированных некоммерческих организаций</t>
  </si>
  <si>
    <t>Поддержка и развитие социально  ориентированных некоммерческих организаций, создание дополнительных условий для развития институтов гражданского общества и повышения гражданской активности жителей Россошанского муниципального района</t>
  </si>
  <si>
    <t>927100603201180780600</t>
  </si>
  <si>
    <t>Содействие развитию и поддержка развития деятельности общественных мероприятий</t>
  </si>
  <si>
    <t>создание условий для развития социально ориентированных некоммерческих организаций, реализующих социально значимые   проекты для жителей Россошанского муниципального района</t>
  </si>
  <si>
    <t>Финансовая поддержка СОНКО путем предоставления субсидии из бюджета Россошанского муниципального района.</t>
  </si>
  <si>
    <t>оказание финансовой поддержки</t>
  </si>
  <si>
    <t>92710060320180780600</t>
  </si>
  <si>
    <t xml:space="preserve">Создание условий для повышения уровня обеспеченности жильем молодых семей. </t>
  </si>
  <si>
    <t>Обеспечение жильем молодых семей в Россошанском муниципальном районе</t>
  </si>
  <si>
    <t xml:space="preserve"> Количество молодых семей, которым выданы свидетельства, ед. (7)
Количество молодых семей, улучшившие жилищные условия, ед. (7)</t>
  </si>
  <si>
    <t>Наличие актуальных документов территориального планирования района и их реализация</t>
  </si>
  <si>
    <t>Наличие в Россошанском муниципальном районе актуальных и соответствующих действующему законодательству документов территориального планирования района: СТП района и Схемы размещения рекламных конструкций</t>
  </si>
  <si>
    <t>Развитие культуры</t>
  </si>
  <si>
    <t>Формирование единого культурного пространства, укрепление нравственных ценностей жителей Россошанского муниципального района Воронежской области</t>
  </si>
  <si>
    <t>«Искусство и наследие»</t>
  </si>
  <si>
    <t>Расширение качества библиотечных услуг в сфере культуры, оказываемых населению Россошанского муниципального района Воронежской области</t>
  </si>
  <si>
    <t>Финансовое обеспечение деятельности МКУК МБРМР им. А.Т. Прасолова</t>
  </si>
  <si>
    <t xml:space="preserve">Расходы на выплаты персоналу в целях обеспечения выполнения функций муниципальными органами, </t>
  </si>
  <si>
    <t>Мероприятия в сфере культуры</t>
  </si>
  <si>
    <t>Закупка товаров, работ и услуг для муниципальных нужд (мероприятия)</t>
  </si>
  <si>
    <t>Выполнение других расходных обязательств</t>
  </si>
  <si>
    <t>«Образование»</t>
  </si>
  <si>
    <t xml:space="preserve">Создание в МКУ ДО ДШИ необходимых условий для обеспечения высокого уровня дополнительного образования в соответствии с приоритетами государственной и региональной политики в сфере дополнительного образования
</t>
  </si>
  <si>
    <t>Основное мероприятие2.1</t>
  </si>
  <si>
    <t>Финансовое обеспечение деятельности МКУ ДО «Детская школа искусств»</t>
  </si>
  <si>
    <t xml:space="preserve">Расходы на выплаты персоналу в целях обеспечения выполнения функций муниципальными органами; закупка товаров, работ и услуг для муниципальных нужд, расходы на обеспечение деятельности (иные бюджетные ассигнования)
</t>
  </si>
  <si>
    <t>"Обеспечение реализации муниципальной программы"</t>
  </si>
  <si>
    <t xml:space="preserve">Повышение качества планирования и контроля достижения целей, решения задач и результатов деятельности;
</t>
  </si>
  <si>
    <t>Финансовое обеспечение деятельности отдела культуры администрации Россошанского муниципального района Воронежской области</t>
  </si>
  <si>
    <t>Расходы на выплаты персоналу в целях обеспечения выполнения функций муниципальными органами;</t>
  </si>
  <si>
    <t>Основное мероприятие  3.2</t>
  </si>
  <si>
    <t>Поддержка творческих инициатив населения, а также выдающихся деятелей, организаций в сфере культуры, творческих союзов, в том числе социально-ориентированных некоммерческих организаций (поддержка творческой деятельности муниципальных театров в населенных пунктах с численностью населения до 300 тыс. человек (Межбюджетные трансферты).</t>
  </si>
  <si>
    <t>Межбюджетные трансферты на Драматический театр РАМС»</t>
  </si>
  <si>
    <t>Основное мероприятие   3.4</t>
  </si>
  <si>
    <t>Поддержка отрасли культуры (Государственная поддержка лучших сельских учреждений культуры)</t>
  </si>
  <si>
    <t>Межбюджетные трансферты на МКУ Старокалитвенский КДЦ</t>
  </si>
  <si>
    <t>«Финансовое обеспечение деятельности МКУ «Централизованная бухгалтерия учреждений культуры и административно-хозяйственной деятельности»</t>
  </si>
  <si>
    <t>Соблюдение установленных законодательством требований о составе отчетности</t>
  </si>
  <si>
    <t>Основное мероприятие 4.1</t>
  </si>
  <si>
    <t xml:space="preserve">Финансовое обеспечение деятельности МКУ «Централизованная бухгалтерия учреждений культуры и административно-хозяйственной деятельности» </t>
  </si>
  <si>
    <t xml:space="preserve">Расходы на выплаты персоналу в целях обеспечения выполнения функций муниципальными органами; закупка товаров, работ и услуг для муниципальных нужд; иные бюджетные ассигнования
</t>
  </si>
  <si>
    <t>«Финансовое обеспечение деятельности МКУ «Молодежный центр»</t>
  </si>
  <si>
    <t xml:space="preserve">Соблюдение установленных законодательством требований о составе отчетности,
Организация досуга населения в рамках праздничных мероприятий  и повышение художественного уровня проводимых мероприятий,
Содействие формированию целостной системы поддержки инициативной и талантливой молодежи, обладающей лидерскими навыками, 
Организация работы по развитию системы информирования молодежи о потенциальных возможностях саморазвития и мониторинга молодежной политики 
</t>
  </si>
  <si>
    <t>Основное мероприятие 5.1</t>
  </si>
  <si>
    <t>Финансовое обеспечение деятельности МКУ «Молодежный центр»</t>
  </si>
  <si>
    <t>Расходы на выплаты персоналу в целях обеспечения выполнения функций муниципальными органами; закупка товаров, работ и услуг для муниципальных нужд (расходы на обеспечение деятельности)</t>
  </si>
  <si>
    <t>Основное мероприятие 5.2</t>
  </si>
  <si>
    <t>Закупка товаров, работ и услуг для муниципальных нужд</t>
  </si>
  <si>
    <t>Основное мероприятие 5.3</t>
  </si>
  <si>
    <t>Мероприятия, связанные с вовлечением молодежи в социальную практику</t>
  </si>
  <si>
    <t>«Предоставление иных межбюджетных трансфертов  из районного бюджета бюджетам сельских поселений Россошанского муниципального района  на осуществление муниципальных полномочий по развитию библиотечного дела»</t>
  </si>
  <si>
    <t>Основное мероприятие 6.1</t>
  </si>
  <si>
    <t>Предоставление иных межбюджетных трансфертов  из районного бюджета на осуществление муниципальных полномочий по развитию библиотечного дела.</t>
  </si>
  <si>
    <t>Представление иных межбюджетных трансфертов из районного бюджета на осуществление муниципальных нужд по развитию библиотечного дела</t>
  </si>
  <si>
    <t>Основное мероприятие 6.2</t>
  </si>
  <si>
    <t>Межбюджетные трансферты на  МКУК Шекаловский КДЦ</t>
  </si>
  <si>
    <t>Основное мероприятие 6.3</t>
  </si>
  <si>
    <t>Поддержка отрасли культуры (Подключение библиотек к информационно-телекоммуникационной сети «Интернет» и развитие библиотечного дела с учетом задачи расширения информационных технологий и оцифровки)</t>
  </si>
  <si>
    <t>Межбюджетные трансферты на  МКУК " Старокалитвенский КДЦ" (Терновский СДК)</t>
  </si>
  <si>
    <t>Экономическое развитие</t>
  </si>
  <si>
    <t>Результат реализации муниципальной программы: достижение к концу 2020 года плановых значений муниципальной программы</t>
  </si>
  <si>
    <t>91404121520588600800</t>
  </si>
  <si>
    <t>91404121520588610800</t>
  </si>
  <si>
    <t>91404121520588650800</t>
  </si>
  <si>
    <t>91404121520588670800</t>
  </si>
  <si>
    <t>91404121520588660800</t>
  </si>
  <si>
    <t xml:space="preserve">Развитие и поддержка малого и среднего предпринимательства в Россошанском муниципальном районе </t>
  </si>
  <si>
    <t>Всего:</t>
  </si>
  <si>
    <t>Поддержка организаций инфраструктуры поддержки предпринимательства</t>
  </si>
  <si>
    <t xml:space="preserve">Предоставление грантов начинающим субъектам малого предпринимательства </t>
  </si>
  <si>
    <t xml:space="preserve">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 </t>
  </si>
  <si>
    <t>Финансовая поддержка субъектов малого и среднего предпринимательства за счет средств, поступающих в бюджет муниципального района в виде единого норматива (10%) отчисления от налога, взимаемого в связи с упрощенной системой налогообложения.</t>
  </si>
  <si>
    <t>Увеличение оборота субъектов малого и среднего предпринимКоличество вновь созданных рабочих мест (включая вновь зарегистрированных индивидуальных предпринимателей) субъектами малого и среднего предпринимательства, получившими государственную поддержку, единицательства, получивших государственную поддержку, в постоянных ценах по отношению к показателю 2014 года</t>
  </si>
  <si>
    <t xml:space="preserve">Отдел социально-экномического развиия и поддержи предпринимательства , начальник отдела Злобина Л.И.
</t>
  </si>
  <si>
    <t>Увеличение оборота субъектов малого и среднего предпринимательства, получивших государственную поддержку, в постоянных ценах по отношению к показателю 2014 года</t>
  </si>
  <si>
    <t>Предоставление субсидий на компенсацию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</t>
  </si>
  <si>
    <t>Рост доля обрабатывающей промышленности в обороте субъектов малого и среднего предпринимательства (без учета индивидуальных предпринимателей), получивших государственную поддержку</t>
  </si>
  <si>
    <t>Предоставление субсидий на компенсацию части затрат субъектов малого и среднего предпринимательства, связанных с приобретением оборудования в целях создания и (или) развития  либо модернизации производства товаров (работ, услуг)</t>
  </si>
  <si>
    <t>Прирост за отчетный год по отношению к предыдущему налоговых поступлений от деятельности субъектов малого и среднего предпринимательства, получивших муниципальную поддержку</t>
  </si>
  <si>
    <t>Прирост среднесписочной численности работников (без внешних совместителей), занятых у субъектов малого и среднего предпринимательства, получивших государственную поддержку</t>
  </si>
  <si>
    <t>Муниципальная составляющая регионального проекта «Акселерация субъектов малого и среднего предпринимательства»</t>
  </si>
  <si>
    <t>Количество субъектов малого и среднего предпринимательства в моногородах, получивших поддержку</t>
  </si>
  <si>
    <t>МКУ "Центр поддержки АПК", директор Зибров О.В.</t>
  </si>
  <si>
    <t>Отдел образования и молодежной политики,исполняющий обязанности руководителя отдела Тростянский Ю.С.</t>
  </si>
  <si>
    <t>Отдел программ и развития сельских территорий, Заместитель главы администрации -начальник отдела программ и развития сельских территорий  Доля А.А.</t>
  </si>
  <si>
    <t>Обеспечение деятельности муниципального казенного учреждения «Центр поддержки агропромышленного комплекса» Россошанского муниципального района</t>
  </si>
  <si>
    <t>Расходы на обеспечение деятельности МКУ «Центр поддержки АПК» Россошанского муниципального района (расходы на выплаты персоналу  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</si>
  <si>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Рост количества консультаций  сельхозтоваропроизводителей всех форм собственности в сфере растениеводства, животноводства, экономики и бухгалтерского учета, юриспруденции 2586 (ед.)</t>
  </si>
  <si>
    <t>91404052520100590100</t>
  </si>
  <si>
    <t>Расходы на обеспечение деятельности МКУ «Центр поддержки АПК» Россошанского муниципального района (закупка товаров, работ и услуг для государственных (муниципальных) нужд)</t>
  </si>
  <si>
    <t>Проведение конкурсов, выставок, семинаров и прочих научно-практических мероприятий 12 (ед.)</t>
  </si>
  <si>
    <t>91404052520200590200</t>
  </si>
  <si>
    <t>«Эпидемиологические и эпизоотологические мероприятия по дезинсекционным и акарицидным обработкам»</t>
  </si>
  <si>
    <t>обеспечение проведения мероприятий по дезинсекционным и акарицидным обработкам</t>
  </si>
  <si>
    <t>Обеспечение мероприятий по дезинсекционным  акарицидным обработкам</t>
  </si>
  <si>
    <t>92404052530180320200</t>
  </si>
  <si>
    <t>ПОДПРОГРАММА 10</t>
  </si>
  <si>
    <t>«Обеспечение эпизоотического и ветеринарно-санитарного благополучия на территории Россошанского муниципального района»</t>
  </si>
  <si>
    <t>Отдел программ и развития сельских территорий Заместитель главы администрации -начальник отдела программ и развития сельских территорий  Доля А.А.</t>
  </si>
  <si>
    <t>Организация деятельности по отлову и содержанию безнадзорных животных</t>
  </si>
  <si>
    <t>Обеспечение защиты от угрозы причинения вреда здоровью и жизни населения на территории Россошанского муниципального района (кол-во собак) 54 собаки</t>
  </si>
  <si>
    <t>914040525Б0278450200</t>
  </si>
  <si>
    <t>ПОДПРОГРАММА 12</t>
  </si>
  <si>
    <t>«Комплексное развитие сельских территорий»</t>
  </si>
  <si>
    <t>Создание условий для обеспечения доступным и комфортным жильем сельского населения</t>
  </si>
  <si>
    <t>Ввод (приобретение) жилья для граждан, проживающих на сельских территориях (с привлечением собственных (заемных) средств граждан), кв.м</t>
  </si>
  <si>
    <t>914100325Е01L5760300</t>
  </si>
  <si>
    <t>Совершенствование системы управления в сфере имущественно-земельных отношений Россошанского муниципального района</t>
  </si>
  <si>
    <t>Мероприятия по землеустройству и землепользованию (Закупка товаров, работ и услуг для государственных и муниципальных нужд)</t>
  </si>
  <si>
    <t>отдел по управлению муниципальным имуществом, земельным ресурсам и землеустройству (Головко Т.С. Руководитель отдела)</t>
  </si>
  <si>
    <t>Оценка недвижимости, признание прав и регулирование отношений по муниципальной собственности (Закупка товаров, работ и услуг для государственных (муниципальных) нужд)</t>
  </si>
  <si>
    <t>Обеспечение реализации муниципальной программы  Россошанского муниципального района "Управление муниципальным имуществом"</t>
  </si>
  <si>
    <t>Финансовое обеспечение деятельности Отдела по управлению муниципальным имуществом, земельным ресурсам и землеустройству</t>
  </si>
  <si>
    <t>Расходы на обеспечение функций органов местного самоуправления (закупка товаров, работ, услуг для государственных и муниципальных нужд)</t>
  </si>
  <si>
    <t>Расходы на обеспечение функций органов местного самоуправления (иные бюджетные ассигнования)</t>
  </si>
  <si>
    <t>Отдел образования и молодежной политики администрации Россошанского муниципального района, И.О. руководителя отдела образования и молодежной политики Ю.С.Тростянский</t>
  </si>
  <si>
    <t>Развитие вариативных форм дошкольного образования.   Выявление наиболее успешных примеров создания вариативных форм дошкольного образования, а также распространение и популяризация передового опыта в этом направлении</t>
  </si>
  <si>
    <t>Отдел образования и молодежной политики администрации Россошанского муниципального района, руководитель отдела образования и молодежной политики Ю.С.Тростянский</t>
  </si>
  <si>
    <t>92407010210378290100</t>
  </si>
  <si>
    <t>92407010210378290200</t>
  </si>
  <si>
    <t>92407010210378290600</t>
  </si>
  <si>
    <t>92410040210478150300</t>
  </si>
  <si>
    <t>92410040210478150600</t>
  </si>
  <si>
    <t>924070102108S8300200</t>
  </si>
  <si>
    <t>Развитие вариативных форм дошкольного образования.Выявление наиболее успешных примеров создания вариативных форм дошкольного образования, а также распространение и популяризация передового опыта в этом направлении</t>
  </si>
  <si>
    <t>9240701021П278400600</t>
  </si>
  <si>
    <t>92407020220140090400</t>
  </si>
  <si>
    <t>92407020220200590200</t>
  </si>
  <si>
    <t>92407020220200590600</t>
  </si>
  <si>
    <t>92407020220200590800</t>
  </si>
  <si>
    <t> Организация мероприятий, направленных на совершенствование научно-методического обеспечения системы школьного образования. Проведение ремонтных работ, благоустройство прилегающих территорий, приобретение оборудования, проведение мероприятий в рамках комплексной безопасности, антитеррористической защищенности</t>
  </si>
  <si>
    <t>92407020220378120100</t>
  </si>
  <si>
    <t>92407020220378120200</t>
  </si>
  <si>
    <t>92407020220378120600</t>
  </si>
  <si>
    <t>924070202204S8130200</t>
  </si>
  <si>
    <t>924070202204S8130600</t>
  </si>
  <si>
    <t>924070202214S8750200</t>
  </si>
  <si>
    <t>924070202212S8940200</t>
  </si>
  <si>
    <t>924070202212S8940600</t>
  </si>
  <si>
    <t>924070202214S8810200</t>
  </si>
  <si>
    <t>924070202214S8810600</t>
  </si>
  <si>
    <t>9240702022П278400200</t>
  </si>
  <si>
    <t>Основное мероприятие реализуется по следующим направлениям:           - внедрение целевой модели цифровой образовательной среды в общеобразовательных организациях и профессиональных образовательных организациях;       - создание центров цифрового образования детей.                          Основное мероприятие реализуется путем приобретения программного обеспечения, оборудования, его технического обслуживания (ремонта); укрепления материально-технической базы общеобразовательных организаций и профессиональных образовательных организаций (проведение ремонтных работ, приобретение мебели); повышения квалификации сотрудников и педагогов общеобразовательных организаций по внедрению целевой модели цифровой образовательной среды; повышения квалификации работников, привлекаемых к осуществлению образовательной деятельности, с целью повышения их компетенций в области современных технологий онлайн-обучения </t>
  </si>
  <si>
    <t>9240702022E452100200</t>
  </si>
  <si>
    <t>9240702022E452100600</t>
  </si>
  <si>
    <t>Основное мероприятие реализуется по следующим направлениям.          1. Обновление материально-технической базы для формирования у обучающихся современных технологических и гуманитарных навыков (проведение ремонта помещений общеобразовательных организаций, приобретение оборудования для кабинетов предметной области "Технология", "Информатика", "Основы безопасности жизнедеятельности" и внеурочной деятельности).   2. Создание новых мест в общеобразовательных организациях, расположенных в сельской местности и поселках городского типа.            3. Создание новых мест в общеобразовательных организациях.         Создание новых мест в общеобразовательных организациях осуществляется путем проведения мероприятий по модернизации инфраструктуры общего образования (строительство (пристрой к зданиям) зданий школ, проведение капитального ремонта, реконструкции, возврат в систему общего образования зданий, используемых не по назначению, приобретение зданий и помещений, оснащение средствами обучения и воспитания, необходимыми для реализации образовательных программ начального общего, основного общего и среднего общего образования).      4.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 (проведение ремонта помещений общеобразовательных организаций, приобретение оборудования для кабинетов предметной области "Технология", "Информатика", "Основы безопасности жизнедеятельности" и внеурочной деятельности) </t>
  </si>
  <si>
    <t>9240702022E151690200</t>
  </si>
  <si>
    <t>92407020220520540200</t>
  </si>
  <si>
    <t>92407020220520540600</t>
  </si>
  <si>
    <t>92407020221553030100</t>
  </si>
  <si>
    <t>92407020221553030600</t>
  </si>
  <si>
    <t>924070202216L3040200</t>
  </si>
  <si>
    <t>924070202216L3040600</t>
  </si>
  <si>
    <t>92407030230100590100</t>
  </si>
  <si>
    <t>92407030230100590200</t>
  </si>
  <si>
    <t>92407030230100590800</t>
  </si>
  <si>
    <t>9240703023E254910600</t>
  </si>
  <si>
    <t>9240703023П1S8750200</t>
  </si>
  <si>
    <t>92407070240100590100</t>
  </si>
  <si>
    <t>92407070240100590200</t>
  </si>
  <si>
    <t>92407070240100590800</t>
  </si>
  <si>
    <t>92407070240300590200</t>
  </si>
  <si>
    <t>92407070240300590600</t>
  </si>
  <si>
    <t>924070702404S8320200</t>
  </si>
  <si>
    <t>924070702404S8320600</t>
  </si>
  <si>
    <t>924070702405S8410200</t>
  </si>
  <si>
    <t>92404120240778430200</t>
  </si>
  <si>
    <t>92407070240878680100</t>
  </si>
  <si>
    <t>92407070240878680200</t>
  </si>
  <si>
    <t>92407090260182010100</t>
  </si>
  <si>
    <t>92407090270100590100</t>
  </si>
  <si>
    <t>92407090270100590200</t>
  </si>
  <si>
    <t>92407090270100590800</t>
  </si>
  <si>
    <t>92407090270280300200</t>
  </si>
  <si>
    <t>1. Обеспечение финансирования муниципальных учреждений, подведомственных отделу образованию и молодежной политики, согласно утвержденным сметам;          2. Создание системы целенаправленного выявления и отбора одаренных детей. </t>
  </si>
  <si>
    <t>92401130280178392100</t>
  </si>
  <si>
    <t>92401130280178392200</t>
  </si>
  <si>
    <t>92410040280252600300</t>
  </si>
  <si>
    <t>92410040280378541300</t>
  </si>
  <si>
    <t>92410040280578542300</t>
  </si>
  <si>
    <t>92410040280478543300</t>
  </si>
  <si>
    <t>Доплаты к пенсиям муниципальным служащим  Россошанского  муниципального района</t>
  </si>
  <si>
    <t xml:space="preserve">Социальные выплаты гражданам имеющим звание "Почетный гражданин Россошанского муниципального района" </t>
  </si>
  <si>
    <t>Оказание адресной социальной помощи гражданам, проживающим на территории Россошанского муниципального района  за счет средств местного бюджета</t>
  </si>
  <si>
    <t>Администрация Россошанского муниципального района.                                      (отдел социально-экономического развития и поддержки предпринимательства, начальник отдела  Л.И. Злобина)</t>
  </si>
  <si>
    <t>914100405101L4970300</t>
  </si>
  <si>
    <t>92705050510278100500</t>
  </si>
  <si>
    <t>91404120520480850200</t>
  </si>
  <si>
    <t>Администрация Россошанского муниципального района.                                      ( отдел архитектуры и градостроительства, начальник отдела С.Н. Сайков)</t>
  </si>
  <si>
    <t>Отдел культуры администрации Россошанского муниципального района</t>
  </si>
  <si>
    <t>92208011110100590100</t>
  </si>
  <si>
    <t>92208011110100590200</t>
  </si>
  <si>
    <t>92208011110100590800</t>
  </si>
  <si>
    <t>92208011110264860200</t>
  </si>
  <si>
    <t>92207031120100590100</t>
  </si>
  <si>
    <t>92207031120100590200</t>
  </si>
  <si>
    <t>92207031120100590800</t>
  </si>
  <si>
    <t>92208041130182010100</t>
  </si>
  <si>
    <t>927080111302L5190500</t>
  </si>
  <si>
    <t>927080111303L4660500</t>
  </si>
  <si>
    <t>92208041140100590100</t>
  </si>
  <si>
    <t>92208041140100590200</t>
  </si>
  <si>
    <t>92208011150100590100</t>
  </si>
  <si>
    <t>92208011150100590200</t>
  </si>
  <si>
    <t>92208011150100590800</t>
  </si>
  <si>
    <t>92208011150364870200</t>
  </si>
  <si>
    <t>92208011150264860200</t>
  </si>
  <si>
    <t>92708011160188070500</t>
  </si>
  <si>
    <t>927080111602L5190500</t>
  </si>
  <si>
    <t>927080111603L5190500</t>
  </si>
  <si>
    <t>Основное мероприятие                 2. 5</t>
  </si>
  <si>
    <t>мероприятие 2.5.1</t>
  </si>
  <si>
    <t>мероприятие 2.5.2</t>
  </si>
  <si>
    <t xml:space="preserve">Отдел социально-экномического развиия и поддержи предпринимательства, начальник отдела Злобина Л.И.
</t>
  </si>
  <si>
    <t>всего, в том числе  в разрезе ГРБС:</t>
  </si>
  <si>
    <t>9140412152I555270800</t>
  </si>
  <si>
    <t>Основное мероприятие 2.6</t>
  </si>
  <si>
    <t>мероприятие 2.5.3</t>
  </si>
  <si>
    <t>мероприятие 2.5.4</t>
  </si>
  <si>
    <t>мероприятие 2.5.5</t>
  </si>
  <si>
    <t xml:space="preserve">Муниципальная программа </t>
  </si>
  <si>
    <t xml:space="preserve">Развитие сельского хозяйства и инфраструктуры агропродовольственного рынка </t>
  </si>
  <si>
    <t>Основное мероприятие 10.1</t>
  </si>
  <si>
    <t>Основное мероприятие 12.1</t>
  </si>
  <si>
    <t>Основное мероприятие  5.1</t>
  </si>
  <si>
    <t>Основное мероприятие  5.2</t>
  </si>
  <si>
    <t>Отдел по финансам администрации Россошанского муниципального района  руководитель отдела Голев А.И.</t>
  </si>
  <si>
    <t>Мероприятия по землеустройству и землепользованию</t>
  </si>
  <si>
    <t xml:space="preserve">1. Повышение эффективности и прозрачности использования объектов недвижимого имущества и земельных ресурсов, находящихся в собственности Россошанского муниципального района;
2. Создание структуры и состава муниципальной собственности Россошанского муниципального района, отвечающих функциям (полномочиям) органов местного самоуправления
</t>
  </si>
  <si>
    <t>мероприятие 1.1.1</t>
  </si>
  <si>
    <t xml:space="preserve">отдел по управлению муниципальным имуществом, земельным ресурсам и землеустройству (Головко Т.С. Руководитель отдела)
</t>
  </si>
  <si>
    <t>93504123810381030200</t>
  </si>
  <si>
    <t>мероприятие 1.1.2</t>
  </si>
  <si>
    <t>93501133810181040200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</si>
  <si>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</si>
  <si>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Управление муниципальным имуществом</t>
  </si>
  <si>
    <t xml:space="preserve">1. Совершенствование системы управления и распоряжения муниципальным имуществом Россошанского муниципального района путем внедрения современных форм и методов управления;
2. Оптимизация состава и структуры муниципального имущества Россошанского муниципального района;
3. Обеспечение поступления в консолидированный бюджет Россошанского муниципального района максимально возможных в текущей экономической ситуации доходов от управления и распоряжения муниципальным имуществом Россошанского муниципального района за счет применения рациональных инструментов управления.
</t>
  </si>
  <si>
    <t>Создание условий для реализации муниципальной программы и достижение к концу ее реализации установленных значений целевых показателей муниципальной программы и ее подпрограмм</t>
  </si>
  <si>
    <t>мероприятие 2.1.1</t>
  </si>
  <si>
    <t>мероприятие 2.1.2</t>
  </si>
  <si>
    <t>Расходы на обеспечение функций органов местного самоуправле-ния (расходы на выплату персоналу (Расходы на выплаты персоналу в целях обеспечения выполнения функций государственными (муниципальными органами), казенными учреждениями, органами управления государственными внебюджетными фондами)</t>
  </si>
  <si>
    <t>мероприятие 2.1.4</t>
  </si>
  <si>
    <t>93501133820182010800</t>
  </si>
  <si>
    <t>93501133820182010200</t>
  </si>
  <si>
    <t>93501133820182010100</t>
  </si>
  <si>
    <t>Обеспечение деятельности МКУ «Служба по администрированию платежей и ведению реестра»</t>
  </si>
  <si>
    <t>Администрация Россошанского муниципального района (МКУ "Служба по администрированию платежей и ведению реестра", директор - Панкова Е.А.)</t>
  </si>
  <si>
    <t>91401133830100590100</t>
  </si>
  <si>
    <t>91401133830100590200</t>
  </si>
  <si>
    <t>91401133830100590300</t>
  </si>
  <si>
    <t>91401133830100590800</t>
  </si>
  <si>
    <t>Расходы на обеспечение деятельности МКУ «Служба по администрированию платежей и ведению реестра»</t>
  </si>
  <si>
    <t xml:space="preserve">Администрация Росошанского муниципального района </t>
  </si>
  <si>
    <t>муниципальной программы</t>
  </si>
  <si>
    <t>повышение профессионализма и компетентности кадрового состава органов местного самоуправления</t>
  </si>
  <si>
    <t>914 0104 5910182010 100</t>
  </si>
  <si>
    <t>914 0104 5910182010 200</t>
  </si>
  <si>
    <t>914 0104 5910182010 800</t>
  </si>
  <si>
    <t>Обеспечение деятельности главы администрации Россошанского муниципального района</t>
  </si>
  <si>
    <t>Повышение уровня доверия к главе администрации Россошанского муниципального района. Создание условий для эффективного исполнения полномочий главы администрации Россошанского муниципального района</t>
  </si>
  <si>
    <t>914 0104 5910282020 100</t>
  </si>
  <si>
    <t>Освещение деятельности муниципальной власти Россошанского муниципального района</t>
  </si>
  <si>
    <t>Развитие конструктивных отношений  между органами  местного самоуправления, местным сообществом и средствами массовой информации</t>
  </si>
  <si>
    <t>улучшение качества и доступности коммунальных услуг</t>
  </si>
  <si>
    <t xml:space="preserve">Доведение социально-значимой информации до максимального количества жителей   </t>
  </si>
  <si>
    <t>914 0113 5910580200 200</t>
  </si>
  <si>
    <t>Обеспечение мобилизационной готовности</t>
  </si>
  <si>
    <t>Повышение уровня мобилизационной подготовки.</t>
  </si>
  <si>
    <t>Осуществление части полномочий, переданных от сельских поселений Россошанского муниципального района в области организации ритуальных услуг</t>
  </si>
  <si>
    <t xml:space="preserve">Повышение   эффективности  исполнение переданных полномочий в сфере организации ритуальных услуг. </t>
  </si>
  <si>
    <t>ПОДПРОГРАММА 4</t>
  </si>
  <si>
    <t xml:space="preserve">Повышение эффективности муниципального управления Россошанского муниципального района, путем:
- обеспечение условий безопасной работы в здании администрации;
- обеспечения соблюдения техники безопасности труда сотрудников  администрации и подведомственных учреждений;
- обеспечение сохранности движимого и недвижимого имущества. 
</t>
  </si>
  <si>
    <t>91401135940100590     100</t>
  </si>
  <si>
    <t>91401135940100590      200</t>
  </si>
  <si>
    <t>91401135940100590      800</t>
  </si>
  <si>
    <t>ПОДПРОГРАММА 5</t>
  </si>
  <si>
    <t>Повышение эффективности муниципального управления по выполнению переданных государственных полномочий.</t>
  </si>
  <si>
    <t>Создание и организация деятельности комиссий по делам несовершеннолетних и защите их прав</t>
  </si>
  <si>
    <t>9140113 5950178391      100</t>
  </si>
  <si>
    <t>91401135950178391      200</t>
  </si>
  <si>
    <t>9140113 5950278090      100</t>
  </si>
  <si>
    <t>9140113 5950278090    200</t>
  </si>
  <si>
    <t>Осуществление полномочий по созданию и организации деятельности административной комиссии</t>
  </si>
  <si>
    <t>Результатом реализации данного мероприятия должно стать уменьшение административных правонарушений на  территории  Россошанского муниципального района.</t>
  </si>
  <si>
    <t>9140113 5950378470       100</t>
  </si>
  <si>
    <t>9140113 5950378470    200</t>
  </si>
  <si>
    <t>ПОДПРОГРАММА 7</t>
  </si>
  <si>
    <t>Формирование и развитие контрактной системы</t>
  </si>
  <si>
    <t>Основное мероприятие 7.1</t>
  </si>
  <si>
    <t>Финансовое обеспечение деятельности муниципального казённого учреждения "Управление муниципальными закупками"</t>
  </si>
  <si>
    <t>Внедрение в районе механизмов контрактной системы, обеспечение единых подходов к организации закупок товаров, работ, услуг для муниципальных нужд Россошанского муниципального района, повышение эффективности использования средств местного бюджета.</t>
  </si>
  <si>
    <t>91401135970100590      100</t>
  </si>
  <si>
    <t>91401135970100590     200</t>
  </si>
  <si>
    <t>Муниципальное управление и гражданское общество Россошанского муниципального района</t>
  </si>
  <si>
    <t>Основное мероприятие       1.1</t>
  </si>
  <si>
    <t>Обеспечение функций органов местного самоуправления</t>
  </si>
  <si>
    <t>Основное мероприятие        1.4</t>
  </si>
  <si>
    <t>Осуществление полномочий, переданных от городского    поселения Россошанскому муниципальному району по   муниципальному жилищному контролю</t>
  </si>
  <si>
    <t>91402045910680350200</t>
  </si>
  <si>
    <t>91401135911080140200</t>
  </si>
  <si>
    <t>Проведение Всероссийской переписи населения 2020 года</t>
  </si>
  <si>
    <t>91401135911154690200</t>
  </si>
  <si>
    <t>9140107591W080120200</t>
  </si>
  <si>
    <t>9270107591W080120500</t>
  </si>
  <si>
    <t>Обеспечение деятельности муниципального казённого учреждения «Служба технического обеспечения»</t>
  </si>
  <si>
    <t>Обеспечение деятельности муниципального казённого учреждения "Служба технического обеспечения"</t>
  </si>
  <si>
    <t>Выполнение переданных полномочий субъекта                            Российской Федерации</t>
  </si>
  <si>
    <t>Осуществление полномочий по сбору информации от поселений, входящих в Россошанский муниципальный район, необходимой для ведения регистра муниципальных нормативных правовых актов Воронежской области</t>
  </si>
  <si>
    <t>Администрация Росошанского муниципального района  (МКУ "Управление муниципальными закупками")</t>
  </si>
  <si>
    <t>«Развитие физической культуры и спорта»</t>
  </si>
  <si>
    <t>Отдел по физической культуре и спорту начальник отдела Рыгалов Д.Г.</t>
  </si>
  <si>
    <t>«Развитие физической культуры и спорта 
в Россошанском муниципальном районе»</t>
  </si>
  <si>
    <t>Результат реализации подпрограммы: увеличение количества физкультурных и спортивных мероприятий, проводимых на территории района в рамках реализация календарного плана официальных физкультурных мероприятий и спортивных мероприятий Россошанского муниципального района и Воронежской области до 350 мероприятий;
увеличение численности лиц, систематически занимающихся физической культурой и спортом на территории Россошанского муниципального района до 42142 человек</t>
  </si>
  <si>
    <t>Обеспечение участия россошанских спортсменов в районных, региональных, всероссийских и международных спортивных мероприятиях</t>
  </si>
  <si>
    <t>Результат  реализации мероприятия:Увеличение доли населения среднего возраста систематически занимающихся физической культурой и спортом, в общей численности населения этой группы.
Увеличение доли учащихся систематически занимающихся физической культурой и спортом, в общей численности населения этой группы</t>
  </si>
  <si>
    <t>91411021310180410800</t>
  </si>
  <si>
    <t>Совершенствование спортивной инфраструктуры и материально – технической базы для занятий физической культурой и спортом</t>
  </si>
  <si>
    <t>Результат  реализации мероприятия: Увеличение доли сельских поселений Россошанского муниципального района усовершенствованных спортивной инфраструктурой и материально-технической базой для занятий физической культурой спортом в общей численности  сельских поселений</t>
  </si>
  <si>
    <t>91411021310380410200</t>
  </si>
  <si>
    <t>Реализация Календарного плана официальных физкультурных мероприятий и спортивных мероприятий Россошанского муниципального района</t>
  </si>
  <si>
    <t>Результат  реализации мероприятия: Увеличение физкультурных и спортивных мероприятий, проводимых на территории района в рамках реализация календарного плана официальных физкультурных мероприятий и спортивных мероприятий Россошанского муниципального района.
Увеличение численности лиц, систематически занимающихся физической культурой и спортом</t>
  </si>
  <si>
    <t>91411021310580410200</t>
  </si>
  <si>
    <t>Развитие игровых видов спорта в игровых спортивных клубах Россошанского муниципального района</t>
  </si>
  <si>
    <t>Результат реализации мероприятия:
Увеличение количества участия в чемпионатах и первенствах Воронежской области и России</t>
  </si>
  <si>
    <t>91411051310780410600</t>
  </si>
  <si>
    <t>Реализация мероприятий Всероссийского физкультурно-спортивного комплекса ГТО</t>
  </si>
  <si>
    <t>Результат реализации мероприятия:
Повышение эффективности использования возможностей физической культуры и спорта в укреплении здоровья, гармоничном и всестороннем развитии личности, воспитании патриотизма и обеспечение преемственности в осуществлении физического воспитания населения района</t>
  </si>
  <si>
    <t>91411021310680410200</t>
  </si>
  <si>
    <t>Финансовое обеспечение Муниципального казенного учреждения спортивно-оздоровительный комплекс с искусственным льдом «Ледовый дворец «Россошь»</t>
  </si>
  <si>
    <t>Результат реализации подпрограммы: 
Обеспечение доступности, повышение качества предоставляемых услуг, бесперебойной работы МКУ СОК «Ледовый дворец «Россошь»</t>
  </si>
  <si>
    <t>Муниципальное казенное учреждение спортивно-оздоровительный комплекс с искусственным льдом «Ледовый дворец «Россошь"-директор Таранов С.А.</t>
  </si>
  <si>
    <t>Обеспечение деятельности МКУ СОК «Ледовый дворец «Россошь»</t>
  </si>
  <si>
    <t>Результат реализации мероприятия: 
Обеспечение доступности, повышение качества предоставляемых услуг, бесперебойной работы МКУ СОК «Ледовый дворец «Россошь»</t>
  </si>
  <si>
    <t>Расходы на выплаты персоналу в целях обеспечения выполнения функций МКУ СОК «Ледовый дворец «Россошь»</t>
  </si>
  <si>
    <t>Результат реализации мероприятия:
Увеличение уровня доходов от предоставляемых услуг МКУ СОК «Ледовый дворец «Россошь» к уровню 2018 года</t>
  </si>
  <si>
    <t>91411021320100590200</t>
  </si>
  <si>
    <t>Закупка товаров, работ и услуг для МКУ СОК «Ледовый дворец «Россошь»</t>
  </si>
  <si>
    <t>Результат реализации мероприятия: 
Обеспечение бесперебойной, качественной работы учреждения</t>
  </si>
  <si>
    <t>91411021320100590100</t>
  </si>
  <si>
    <t>мероприятие 2.1.3</t>
  </si>
  <si>
    <t>Иные бюджетные ассигнования в целях обеспечения выполнения функций МКУ СОК «Ледовый дворец «Россошь</t>
  </si>
  <si>
    <t>Результат реализации мероприятия: Повышение уровня абсолютной удовлетворённости качеством  массовых катаний.
Обеспечение содействия развития массового спорта и физкультурно-оздоровительного движения</t>
  </si>
  <si>
    <t>91411021320100590800</t>
  </si>
  <si>
    <t>Строительство и реконструкция спортивных  сооружений Россошанского муниципального района»</t>
  </si>
  <si>
    <t>отдел по территориальному планированию и градостроительной деятельности администрации Россошанского муниципального района, начальник отдела Сайков С.Н.</t>
  </si>
  <si>
    <t>Основное мероприятие 3.2</t>
  </si>
  <si>
    <t>Региональный проект "Спорт- норма жизни"</t>
  </si>
  <si>
    <t>Результат реализации мероприятия: 
Создание малых спортивных площадок, запланированных в рамках регионального проекта "Спорт - норма жизни"</t>
  </si>
  <si>
    <t>'9141102133Р5Д2281200</t>
  </si>
  <si>
    <t>Финансовое обеспечение казенного учреждения "Россошанская спортивная школа"</t>
  </si>
  <si>
    <t>Результат реализации подпрограммы: 
Обеспечение функционирование МКУ «Россошанская спортивная школа», повышение уровня профессионального образования кадров</t>
  </si>
  <si>
    <t>Обеспечение деятельности МКУ «Россошанская СШ»</t>
  </si>
  <si>
    <t>Результат реализации мероприятия: 
Обеспечение доступности, повышение качества предоставляемых услуг, бесперебойной работы МКУ «Россошанская СШ»</t>
  </si>
  <si>
    <t>Муниципальное казенное учреждение МКУ «Россошанская СШ» - ИО директора Пономарев Д.В.</t>
  </si>
  <si>
    <t>Расходы на выплаты персоналу в целях обеспечения выполнения функций МКУ «Россошанская СШ»</t>
  </si>
  <si>
    <t>Результат реализации мероприятия:
Обеспечение условий для повышения уровня развития массового спорта и физической культуры</t>
  </si>
  <si>
    <t>Муниципальное казенное учреждение МКУ «Россошанская СШ»- ИО директора Пономарев Д.В.</t>
  </si>
  <si>
    <t>91411021340100590100</t>
  </si>
  <si>
    <t>мероприятие 4.1.2</t>
  </si>
  <si>
    <t>Закупка товаров, работ и услуг для МКУ «Россошанская СШ»</t>
  </si>
  <si>
    <t>Муниципальное казенное учреждение МКУ «Россошанская СШ»-ИО директора Пономарев Д.В.</t>
  </si>
  <si>
    <t>91411021340100590200</t>
  </si>
  <si>
    <t>мероприятие 4.1.3</t>
  </si>
  <si>
    <t>Иные бюджетные ассигнования в целях обеспечения выполнения функций МКУ «Россошанская СШ"</t>
  </si>
  <si>
    <t>Результат реализации мероприятия: Содействие развитию массового спорта и физкультурно-оздоровительного движения в Россошанском муниципальном районе</t>
  </si>
  <si>
    <t>Муниципальное казенное учреждение МКУ «Россошанская СШ»-ИО директора Пономарев Д.В</t>
  </si>
  <si>
    <t>91411021340100590800</t>
  </si>
  <si>
    <t xml:space="preserve">«Обеспечение общественного порядка и противодействие преступности» </t>
  </si>
  <si>
    <t>«Профилактика терроризма и экстремизма, а также минимизации и ликвидации последствий проявлений терроризма и экстремизма на территории Россошанского муниципального района»</t>
  </si>
  <si>
    <t>91401130830380490200</t>
  </si>
  <si>
    <t>Снижение возможности совершения террористических актов на территории района</t>
  </si>
  <si>
    <t>Основное мероприятие 3.3</t>
  </si>
  <si>
    <t>Технические средства обеспечения безопасности</t>
  </si>
  <si>
    <t>Создание системы технической защиты объектов социальной сферы, образования и объектов с массовым пребыванием граждан</t>
  </si>
  <si>
    <t>ВСЕГО МП</t>
  </si>
  <si>
    <t xml:space="preserve">«Обеспечение доступным и комфортным жильём населения Россошанского муниципального района» </t>
  </si>
  <si>
    <t>91401135910380880200</t>
  </si>
  <si>
    <t>91401135910498050100</t>
  </si>
  <si>
    <t>91401135910498050200</t>
  </si>
  <si>
    <t>91401135910580200800</t>
  </si>
  <si>
    <t>91410035910580200300</t>
  </si>
  <si>
    <t xml:space="preserve">Отдел по финансам администрации Россошанского муниципального района  </t>
  </si>
  <si>
    <t>Мониторинг исполнения муниципальных программ</t>
  </si>
  <si>
    <t>Снижение уровня преступности и ДТП</t>
  </si>
  <si>
    <r>
      <t xml:space="preserve">ПОДПРОГРАММА </t>
    </r>
    <r>
      <rPr>
        <b/>
        <sz val="9"/>
        <rFont val="Times New Roman"/>
        <family val="1"/>
        <charset val="204"/>
      </rPr>
      <t>1</t>
    </r>
  </si>
  <si>
    <r>
      <t xml:space="preserve">ПОДПРОГРАММА </t>
    </r>
    <r>
      <rPr>
        <b/>
        <sz val="9"/>
        <rFont val="Times New Roman"/>
        <family val="1"/>
        <charset val="204"/>
      </rPr>
      <t>2</t>
    </r>
  </si>
  <si>
    <r>
      <t xml:space="preserve">ПОДПРОГРАММА </t>
    </r>
    <r>
      <rPr>
        <b/>
        <sz val="9"/>
        <rFont val="Times New Roman"/>
        <family val="1"/>
        <charset val="204"/>
      </rPr>
      <t>3</t>
    </r>
  </si>
  <si>
    <r>
      <t xml:space="preserve">ПОДПРОГРАММА </t>
    </r>
    <r>
      <rPr>
        <b/>
        <sz val="9"/>
        <rFont val="Times New Roman"/>
        <family val="1"/>
        <charset val="204"/>
      </rPr>
      <t>4</t>
    </r>
  </si>
  <si>
    <r>
      <t xml:space="preserve">ПОДПРОГРАММА </t>
    </r>
    <r>
      <rPr>
        <b/>
        <sz val="9"/>
        <rFont val="Times New Roman"/>
        <family val="1"/>
        <charset val="204"/>
      </rPr>
      <t>5</t>
    </r>
  </si>
  <si>
    <r>
      <t xml:space="preserve">ПОДПРОГРАММА </t>
    </r>
    <r>
      <rPr>
        <b/>
        <sz val="9"/>
        <rFont val="Times New Roman"/>
        <family val="1"/>
        <charset val="204"/>
      </rPr>
      <t>6</t>
    </r>
  </si>
  <si>
    <t>Оказание содействия в подготовке проведения общероссийского голосования, а также в информировании граждан Российской Федерации о такой подготовке ( Иные межбюджетные трансферты на обеспечение содействия избирательным комиссиям в осуществлении информирования граждан о подготовке и проведении общероссийского голосования по вопросу одобрения изменений в Конституцию Российской Федерациии)</t>
  </si>
  <si>
    <t>Отдел по финансам администрации Россошанского муниципального района  руководитель отдела Гольев А.И.</t>
  </si>
  <si>
    <t>Повышение эффективности и результативности муниципального управления Россошанского муниципального района</t>
  </si>
  <si>
    <t xml:space="preserve">Повышение качества обеспечения государственных нужд за счет реализации системного подхода к формированию, заключению и исполнению муниципальных контрактов.
Обеспечение прозрачности всего цикла закупок от планирования до приемки и анализа контрактных результатов, предотвращение коррупции и других злоупотреблений в сфере обеспечения муниципальных нужд.
</t>
  </si>
  <si>
    <t xml:space="preserve">Уменьшение показателей по безнадзорности и правонарушениям несовершеннолетних  на территории Россошанского муниципального района.
Защита и восстановление прав и интересов несовершеннолетних  во всех сферах жизнедеятельности.      
Выявление анализ  и принятие мер к устранению причин и условий  способствующих  антиобщественному поведению несовершеннолетних на территории Россошанского муниципального района.
</t>
  </si>
  <si>
    <t xml:space="preserve">100% муниципальных нормативных правовых актов поселений, входящих в Россошанский муниципальный район должны,  быть включены в регистр муниципальных нормативных правовых актов Воронежской области
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</si>
</sst>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3">
    <font>
      <sz val="11"/>
      <color theme="1"/>
      <name val="Calibri"/>
      <family val="2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Times New Roman CYR"/>
      <charset val="204"/>
    </font>
    <font>
      <sz val="10"/>
      <name val="Times New Roman"/>
      <family val="1"/>
      <charset val="204"/>
    </font>
    <font>
      <sz val="10"/>
      <color rgb="FF000000"/>
      <name val="Arial Cyr"/>
    </font>
    <font>
      <sz val="8"/>
      <name val="Times New Roman"/>
      <family val="1"/>
      <charset val="204"/>
    </font>
    <font>
      <sz val="11"/>
      <name val="Calibri"/>
      <family val="2"/>
      <scheme val="minor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sz val="11"/>
      <color rgb="FF000000"/>
      <name val="Arial"/>
      <family val="2"/>
      <charset val="204"/>
    </font>
    <font>
      <sz val="8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D5AB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FAC090"/>
      </top>
      <bottom style="medium">
        <color rgb="FFFAC090"/>
      </bottom>
      <diagonal/>
    </border>
  </borders>
  <cellStyleXfs count="4">
    <xf numFmtId="0" fontId="0" fillId="0" borderId="0"/>
    <xf numFmtId="0" fontId="5" fillId="0" borderId="5">
      <alignment horizontal="left" vertical="top" wrapText="1"/>
    </xf>
    <xf numFmtId="0" fontId="10" fillId="0" borderId="0"/>
    <xf numFmtId="4" fontId="11" fillId="5" borderId="9">
      <alignment horizontal="right" shrinkToFit="1"/>
    </xf>
  </cellStyleXfs>
  <cellXfs count="115">
    <xf numFmtId="0" fontId="0" fillId="0" borderId="0" xfId="0"/>
    <xf numFmtId="165" fontId="2" fillId="0" borderId="1" xfId="0" applyNumberFormat="1" applyFont="1" applyBorder="1" applyAlignment="1">
      <alignment horizontal="center"/>
    </xf>
    <xf numFmtId="165" fontId="2" fillId="0" borderId="1" xfId="0" quotePrefix="1" applyNumberFormat="1" applyFont="1" applyBorder="1" applyAlignment="1">
      <alignment horizontal="center"/>
    </xf>
    <xf numFmtId="0" fontId="7" fillId="0" borderId="0" xfId="0" applyFont="1" applyFill="1"/>
    <xf numFmtId="0" fontId="6" fillId="3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1" xfId="1" quotePrefix="1" applyNumberFormat="1" applyFont="1" applyFill="1" applyBorder="1" applyAlignment="1" applyProtection="1">
      <alignment vertical="top" wrapText="1"/>
    </xf>
    <xf numFmtId="0" fontId="6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justify" vertical="center" wrapText="1"/>
    </xf>
    <xf numFmtId="164" fontId="6" fillId="4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top" wrapText="1"/>
    </xf>
    <xf numFmtId="165" fontId="2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0" fontId="6" fillId="4" borderId="1" xfId="0" applyFont="1" applyFill="1" applyBorder="1" applyAlignment="1">
      <alignment vertical="top" wrapText="1"/>
    </xf>
    <xf numFmtId="0" fontId="2" fillId="4" borderId="1" xfId="0" applyFont="1" applyFill="1" applyBorder="1" applyAlignment="1">
      <alignment vertical="top" wrapText="1"/>
    </xf>
    <xf numFmtId="0" fontId="6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center" wrapText="1"/>
    </xf>
    <xf numFmtId="0" fontId="7" fillId="3" borderId="0" xfId="0" applyFont="1" applyFill="1"/>
    <xf numFmtId="0" fontId="6" fillId="3" borderId="1" xfId="0" applyFont="1" applyFill="1" applyBorder="1" applyAlignment="1">
      <alignment horizontal="left" vertical="center" wrapText="1"/>
    </xf>
    <xf numFmtId="0" fontId="7" fillId="0" borderId="0" xfId="0" applyFont="1"/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Border="1"/>
    <xf numFmtId="0" fontId="12" fillId="0" borderId="0" xfId="0" applyFont="1"/>
    <xf numFmtId="0" fontId="8" fillId="3" borderId="1" xfId="0" applyFont="1" applyFill="1" applyBorder="1" applyAlignment="1">
      <alignment horizontal="center" wrapText="1"/>
    </xf>
    <xf numFmtId="0" fontId="12" fillId="3" borderId="0" xfId="0" applyFont="1" applyFill="1"/>
    <xf numFmtId="0" fontId="4" fillId="4" borderId="1" xfId="0" applyFont="1" applyFill="1" applyBorder="1" applyAlignment="1">
      <alignment vertical="top" wrapText="1"/>
    </xf>
    <xf numFmtId="0" fontId="7" fillId="0" borderId="0" xfId="0" applyFont="1" applyAlignment="1">
      <alignment vertical="top"/>
    </xf>
    <xf numFmtId="0" fontId="4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7" fillId="4" borderId="6" xfId="0" applyFont="1" applyFill="1" applyBorder="1"/>
    <xf numFmtId="0" fontId="7" fillId="4" borderId="8" xfId="0" applyFont="1" applyFill="1" applyBorder="1"/>
    <xf numFmtId="0" fontId="7" fillId="4" borderId="7" xfId="0" applyFont="1" applyFill="1" applyBorder="1"/>
    <xf numFmtId="164" fontId="7" fillId="4" borderId="1" xfId="0" applyNumberFormat="1" applyFont="1" applyFill="1" applyBorder="1"/>
    <xf numFmtId="164" fontId="7" fillId="0" borderId="0" xfId="0" applyNumberFormat="1" applyFont="1"/>
    <xf numFmtId="0" fontId="2" fillId="3" borderId="1" xfId="0" applyFont="1" applyFill="1" applyBorder="1" applyAlignment="1">
      <alignment vertical="top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0" fontId="6" fillId="4" borderId="1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left" vertical="top" wrapText="1"/>
    </xf>
    <xf numFmtId="0" fontId="2" fillId="4" borderId="3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4" borderId="2" xfId="0" applyFont="1" applyFill="1" applyBorder="1" applyAlignment="1">
      <alignment horizontal="center" vertical="top" wrapText="1"/>
    </xf>
    <xf numFmtId="0" fontId="2" fillId="4" borderId="4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2" xfId="0" applyNumberFormat="1" applyFont="1" applyFill="1" applyBorder="1" applyAlignment="1">
      <alignment horizontal="center" vertical="top" wrapText="1"/>
    </xf>
    <xf numFmtId="0" fontId="2" fillId="0" borderId="4" xfId="0" applyNumberFormat="1" applyFont="1" applyFill="1" applyBorder="1" applyAlignment="1">
      <alignment horizontal="center" vertical="top" wrapText="1"/>
    </xf>
    <xf numFmtId="0" fontId="2" fillId="0" borderId="3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/>
    </xf>
    <xf numFmtId="0" fontId="6" fillId="4" borderId="2" xfId="0" applyFont="1" applyFill="1" applyBorder="1" applyAlignment="1">
      <alignment horizontal="left" vertical="top" wrapText="1"/>
    </xf>
    <xf numFmtId="0" fontId="6" fillId="4" borderId="4" xfId="0" applyFont="1" applyFill="1" applyBorder="1" applyAlignment="1">
      <alignment horizontal="left" vertical="top" wrapText="1"/>
    </xf>
    <xf numFmtId="0" fontId="6" fillId="4" borderId="3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4" borderId="2" xfId="0" applyFont="1" applyFill="1" applyBorder="1" applyAlignment="1">
      <alignment horizontal="center" vertical="top" wrapText="1"/>
    </xf>
    <xf numFmtId="0" fontId="4" fillId="4" borderId="4" xfId="0" applyFont="1" applyFill="1" applyBorder="1" applyAlignment="1">
      <alignment horizontal="center" vertical="top" wrapText="1"/>
    </xf>
    <xf numFmtId="0" fontId="7" fillId="4" borderId="2" xfId="0" applyFont="1" applyFill="1" applyBorder="1" applyAlignment="1">
      <alignment horizontal="center" vertical="top"/>
    </xf>
    <xf numFmtId="0" fontId="7" fillId="4" borderId="4" xfId="0" applyFont="1" applyFill="1" applyBorder="1" applyAlignment="1">
      <alignment horizontal="center" vertical="top"/>
    </xf>
    <xf numFmtId="0" fontId="7" fillId="4" borderId="3" xfId="0" applyFont="1" applyFill="1" applyBorder="1" applyAlignment="1">
      <alignment horizontal="center" vertical="top"/>
    </xf>
    <xf numFmtId="0" fontId="6" fillId="4" borderId="2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vertical="top" wrapText="1"/>
    </xf>
    <xf numFmtId="0" fontId="2" fillId="3" borderId="4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horizontal="left" vertical="top" wrapText="1"/>
    </xf>
    <xf numFmtId="0" fontId="2" fillId="0" borderId="4" xfId="0" applyNumberFormat="1" applyFont="1" applyFill="1" applyBorder="1" applyAlignment="1">
      <alignment horizontal="left" vertical="top" wrapText="1"/>
    </xf>
    <xf numFmtId="0" fontId="2" fillId="0" borderId="3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2" xfId="0" applyFont="1" applyFill="1" applyBorder="1" applyAlignment="1" applyProtection="1">
      <alignment horizontal="left" vertical="top" wrapText="1"/>
      <protection locked="0"/>
    </xf>
    <xf numFmtId="0" fontId="3" fillId="0" borderId="4" xfId="0" applyFont="1" applyFill="1" applyBorder="1" applyAlignment="1" applyProtection="1">
      <alignment horizontal="left" vertical="top" wrapText="1"/>
      <protection locked="0"/>
    </xf>
    <xf numFmtId="0" fontId="4" fillId="0" borderId="4" xfId="0" applyFont="1" applyBorder="1" applyAlignment="1">
      <alignment horizontal="left" vertical="top"/>
    </xf>
    <xf numFmtId="0" fontId="6" fillId="3" borderId="2" xfId="0" applyFont="1" applyFill="1" applyBorder="1" applyAlignment="1">
      <alignment horizontal="left" vertical="top" wrapText="1"/>
    </xf>
    <xf numFmtId="0" fontId="6" fillId="3" borderId="4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</cellXfs>
  <cellStyles count="4">
    <cellStyle name="ex58" xfId="3"/>
    <cellStyle name="ex82" xfId="1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O904"/>
  <sheetViews>
    <sheetView tabSelected="1" view="pageBreakPreview" zoomScale="80" zoomScaleNormal="80" zoomScaleSheetLayoutView="80" workbookViewId="0">
      <selection activeCell="K12" sqref="K12"/>
    </sheetView>
  </sheetViews>
  <sheetFormatPr defaultRowHeight="15"/>
  <cols>
    <col min="1" max="1" width="12.7109375" style="28" customWidth="1"/>
    <col min="2" max="2" width="21.42578125" style="28" customWidth="1"/>
    <col min="3" max="3" width="24.85546875" style="28" customWidth="1"/>
    <col min="4" max="4" width="23.42578125" style="28" customWidth="1"/>
    <col min="5" max="5" width="22.85546875" style="28" customWidth="1"/>
    <col min="6" max="6" width="11.42578125" style="28" bestFit="1" customWidth="1"/>
    <col min="7" max="7" width="10.85546875" style="28" customWidth="1"/>
    <col min="8" max="8" width="9.7109375" style="28" bestFit="1" customWidth="1"/>
    <col min="9" max="9" width="11.42578125" style="28" bestFit="1" customWidth="1"/>
    <col min="10" max="10" width="10.85546875" style="28" customWidth="1"/>
    <col min="11" max="11" width="10.42578125" style="28" customWidth="1"/>
    <col min="12" max="12" width="9.5703125" style="28" customWidth="1"/>
    <col min="13" max="13" width="10.5703125" style="28" bestFit="1" customWidth="1"/>
    <col min="14" max="17" width="11.42578125" style="28" bestFit="1" customWidth="1"/>
    <col min="18" max="16384" width="9.140625" style="28"/>
  </cols>
  <sheetData>
    <row r="2" spans="1:18" ht="15" customHeight="1">
      <c r="A2" s="46" t="s">
        <v>668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</row>
    <row r="3" spans="1:18" ht="15" customHeight="1">
      <c r="A3" s="46" t="s">
        <v>0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</row>
    <row r="4" spans="1:18" ht="15" customHeight="1">
      <c r="A4" s="47" t="s">
        <v>33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</row>
    <row r="6" spans="1:18" ht="45" customHeight="1">
      <c r="A6" s="48" t="s">
        <v>1</v>
      </c>
      <c r="B6" s="48" t="s">
        <v>2</v>
      </c>
      <c r="C6" s="48" t="s">
        <v>3</v>
      </c>
      <c r="D6" s="48" t="s">
        <v>4</v>
      </c>
      <c r="E6" s="48" t="s">
        <v>5</v>
      </c>
      <c r="F6" s="48" t="s">
        <v>23</v>
      </c>
      <c r="G6" s="48"/>
      <c r="H6" s="48"/>
      <c r="I6" s="48"/>
      <c r="J6" s="48"/>
      <c r="K6" s="48"/>
      <c r="L6" s="48"/>
      <c r="M6" s="48"/>
      <c r="N6" s="51" t="s">
        <v>6</v>
      </c>
      <c r="O6" s="51"/>
      <c r="P6" s="51"/>
      <c r="Q6" s="51"/>
      <c r="R6" s="52"/>
    </row>
    <row r="7" spans="1:18" ht="22.5" customHeight="1">
      <c r="A7" s="48"/>
      <c r="B7" s="48"/>
      <c r="C7" s="48"/>
      <c r="D7" s="48"/>
      <c r="E7" s="48"/>
      <c r="F7" s="48" t="s">
        <v>7</v>
      </c>
      <c r="G7" s="48"/>
      <c r="H7" s="48"/>
      <c r="I7" s="48"/>
      <c r="J7" s="48" t="s">
        <v>8</v>
      </c>
      <c r="K7" s="48"/>
      <c r="L7" s="48"/>
      <c r="M7" s="48"/>
      <c r="N7" s="51"/>
      <c r="O7" s="51"/>
      <c r="P7" s="51"/>
      <c r="Q7" s="51"/>
      <c r="R7" s="52"/>
    </row>
    <row r="8" spans="1:18">
      <c r="A8" s="48"/>
      <c r="B8" s="48"/>
      <c r="C8" s="48"/>
      <c r="D8" s="48"/>
      <c r="E8" s="48"/>
      <c r="F8" s="29"/>
      <c r="G8" s="48" t="s">
        <v>10</v>
      </c>
      <c r="H8" s="48"/>
      <c r="I8" s="48"/>
      <c r="J8" s="29"/>
      <c r="K8" s="48" t="s">
        <v>10</v>
      </c>
      <c r="L8" s="48"/>
      <c r="M8" s="48"/>
      <c r="N8" s="48" t="s">
        <v>11</v>
      </c>
      <c r="O8" s="48" t="s">
        <v>10</v>
      </c>
      <c r="P8" s="48"/>
      <c r="Q8" s="48"/>
    </row>
    <row r="9" spans="1:18" ht="26.25" customHeight="1">
      <c r="A9" s="48"/>
      <c r="B9" s="48"/>
      <c r="C9" s="48"/>
      <c r="D9" s="48"/>
      <c r="E9" s="48"/>
      <c r="F9" s="29" t="s">
        <v>9</v>
      </c>
      <c r="G9" s="30" t="s">
        <v>12</v>
      </c>
      <c r="H9" s="30" t="s">
        <v>13</v>
      </c>
      <c r="I9" s="30" t="s">
        <v>14</v>
      </c>
      <c r="J9" s="29" t="s">
        <v>9</v>
      </c>
      <c r="K9" s="30" t="s">
        <v>12</v>
      </c>
      <c r="L9" s="30" t="s">
        <v>13</v>
      </c>
      <c r="M9" s="30" t="s">
        <v>14</v>
      </c>
      <c r="N9" s="48"/>
      <c r="O9" s="30" t="s">
        <v>12</v>
      </c>
      <c r="P9" s="30" t="s">
        <v>13</v>
      </c>
      <c r="Q9" s="30" t="s">
        <v>14</v>
      </c>
    </row>
    <row r="10" spans="1:18">
      <c r="A10" s="30">
        <v>1</v>
      </c>
      <c r="B10" s="30">
        <v>2</v>
      </c>
      <c r="C10" s="30">
        <v>3</v>
      </c>
      <c r="D10" s="30">
        <v>4</v>
      </c>
      <c r="E10" s="30">
        <v>5</v>
      </c>
      <c r="F10" s="30">
        <v>6</v>
      </c>
      <c r="G10" s="30">
        <v>7</v>
      </c>
      <c r="H10" s="30">
        <v>8</v>
      </c>
      <c r="I10" s="30">
        <v>9</v>
      </c>
      <c r="J10" s="30">
        <v>10</v>
      </c>
      <c r="K10" s="30">
        <v>11</v>
      </c>
      <c r="L10" s="30">
        <v>12</v>
      </c>
      <c r="M10" s="30">
        <v>13</v>
      </c>
      <c r="N10" s="30">
        <v>14</v>
      </c>
      <c r="O10" s="30">
        <v>15</v>
      </c>
      <c r="P10" s="30">
        <v>16</v>
      </c>
      <c r="Q10" s="30">
        <v>17</v>
      </c>
    </row>
    <row r="11" spans="1:18" s="3" customFormat="1" ht="63.75" customHeight="1">
      <c r="A11" s="49" t="s">
        <v>34</v>
      </c>
      <c r="B11" s="49" t="s">
        <v>35</v>
      </c>
      <c r="C11" s="49" t="s">
        <v>36</v>
      </c>
      <c r="D11" s="22" t="s">
        <v>16</v>
      </c>
      <c r="E11" s="9"/>
      <c r="F11" s="12">
        <f>SUM(G11:I11)</f>
        <v>1071091.8</v>
      </c>
      <c r="G11" s="12">
        <v>27904.9</v>
      </c>
      <c r="H11" s="12">
        <v>689515.8</v>
      </c>
      <c r="I11" s="12">
        <v>353671.1</v>
      </c>
      <c r="J11" s="12">
        <f>SUM(K11:M11)</f>
        <v>754932.39999999991</v>
      </c>
      <c r="K11" s="12">
        <v>4719.8</v>
      </c>
      <c r="L11" s="12">
        <v>521062.3</v>
      </c>
      <c r="M11" s="12">
        <v>229150.3</v>
      </c>
      <c r="N11" s="12">
        <f>J11/F11*100</f>
        <v>70.482511396315402</v>
      </c>
      <c r="O11" s="12">
        <f t="shared" ref="O11:Q16" si="0">K11/G11*100</f>
        <v>16.913875340889952</v>
      </c>
      <c r="P11" s="12">
        <f t="shared" si="0"/>
        <v>75.569305300908255</v>
      </c>
      <c r="Q11" s="12">
        <f t="shared" si="0"/>
        <v>64.791921081479373</v>
      </c>
    </row>
    <row r="12" spans="1:18" s="3" customFormat="1" ht="80.25" customHeight="1">
      <c r="A12" s="49"/>
      <c r="B12" s="49"/>
      <c r="C12" s="49"/>
      <c r="D12" s="17" t="s">
        <v>401</v>
      </c>
      <c r="E12" s="5"/>
      <c r="F12" s="7">
        <f>SUM(F13:F74)</f>
        <v>1071091.8230500002</v>
      </c>
      <c r="G12" s="7">
        <f t="shared" ref="G12:M12" si="1">SUM(G13:G74)</f>
        <v>27904.826000000001</v>
      </c>
      <c r="H12" s="7">
        <f t="shared" si="1"/>
        <v>689515.81204000011</v>
      </c>
      <c r="I12" s="7">
        <f t="shared" si="1"/>
        <v>353671.18500999996</v>
      </c>
      <c r="J12" s="7">
        <f t="shared" si="1"/>
        <v>754932.41917999997</v>
      </c>
      <c r="K12" s="7">
        <f t="shared" si="1"/>
        <v>4719.7966899999992</v>
      </c>
      <c r="L12" s="7">
        <f t="shared" si="1"/>
        <v>521062.20890000003</v>
      </c>
      <c r="M12" s="7">
        <f t="shared" si="1"/>
        <v>229150.41359000001</v>
      </c>
      <c r="N12" s="7">
        <f>J12/F12*100</f>
        <v>70.482511670221058</v>
      </c>
      <c r="O12" s="7">
        <f t="shared" si="0"/>
        <v>16.913908332558673</v>
      </c>
      <c r="P12" s="7">
        <f t="shared" si="0"/>
        <v>75.569290769182857</v>
      </c>
      <c r="Q12" s="7">
        <f t="shared" si="0"/>
        <v>64.791937625204284</v>
      </c>
    </row>
    <row r="13" spans="1:18" s="3" customFormat="1" ht="16.5" customHeight="1">
      <c r="A13" s="49"/>
      <c r="B13" s="49"/>
      <c r="C13" s="49"/>
      <c r="D13" s="17"/>
      <c r="E13" s="6" t="s">
        <v>246</v>
      </c>
      <c r="F13" s="7">
        <v>56871.199999999997</v>
      </c>
      <c r="G13" s="7"/>
      <c r="H13" s="7"/>
      <c r="I13" s="7">
        <v>56871.199999999997</v>
      </c>
      <c r="J13" s="7">
        <v>44266.13</v>
      </c>
      <c r="K13" s="7"/>
      <c r="L13" s="7"/>
      <c r="M13" s="7">
        <v>44266.13</v>
      </c>
      <c r="N13" s="7">
        <f t="shared" ref="N13:Q74" si="2">J13/F13*100</f>
        <v>77.835758696844806</v>
      </c>
      <c r="O13" s="7"/>
      <c r="P13" s="7"/>
      <c r="Q13" s="7">
        <f t="shared" si="0"/>
        <v>77.835758696844806</v>
      </c>
    </row>
    <row r="14" spans="1:18" s="3" customFormat="1" ht="16.5" customHeight="1">
      <c r="A14" s="49"/>
      <c r="B14" s="49"/>
      <c r="C14" s="49"/>
      <c r="D14" s="17"/>
      <c r="E14" s="6" t="s">
        <v>247</v>
      </c>
      <c r="F14" s="7">
        <v>87885.47</v>
      </c>
      <c r="G14" s="7"/>
      <c r="H14" s="7"/>
      <c r="I14" s="7">
        <v>87885.47</v>
      </c>
      <c r="J14" s="7">
        <v>43236.89</v>
      </c>
      <c r="K14" s="7"/>
      <c r="L14" s="7"/>
      <c r="M14" s="7">
        <v>43236.89</v>
      </c>
      <c r="N14" s="7">
        <f t="shared" si="2"/>
        <v>49.196858138211013</v>
      </c>
      <c r="O14" s="7"/>
      <c r="P14" s="7"/>
      <c r="Q14" s="7">
        <f t="shared" si="0"/>
        <v>49.196858138211013</v>
      </c>
    </row>
    <row r="15" spans="1:18" s="3" customFormat="1" ht="16.5" customHeight="1">
      <c r="A15" s="49"/>
      <c r="B15" s="49"/>
      <c r="C15" s="49"/>
      <c r="D15" s="17"/>
      <c r="E15" s="6" t="s">
        <v>248</v>
      </c>
      <c r="F15" s="7">
        <v>10333</v>
      </c>
      <c r="G15" s="7"/>
      <c r="H15" s="7"/>
      <c r="I15" s="7">
        <v>10333</v>
      </c>
      <c r="J15" s="7">
        <v>5971.3760000000002</v>
      </c>
      <c r="K15" s="7"/>
      <c r="L15" s="7"/>
      <c r="M15" s="7">
        <v>5971.3760000000002</v>
      </c>
      <c r="N15" s="7">
        <f t="shared" si="2"/>
        <v>57.78937385076938</v>
      </c>
      <c r="O15" s="7"/>
      <c r="P15" s="7"/>
      <c r="Q15" s="7">
        <f t="shared" si="0"/>
        <v>57.78937385076938</v>
      </c>
    </row>
    <row r="16" spans="1:18" s="3" customFormat="1" ht="16.5" customHeight="1">
      <c r="A16" s="49"/>
      <c r="B16" s="49"/>
      <c r="C16" s="49"/>
      <c r="D16" s="17"/>
      <c r="E16" s="6" t="s">
        <v>249</v>
      </c>
      <c r="F16" s="7">
        <v>5018.25</v>
      </c>
      <c r="G16" s="7"/>
      <c r="H16" s="7"/>
      <c r="I16" s="7">
        <v>5018.25</v>
      </c>
      <c r="J16" s="7">
        <v>4518.4750000000004</v>
      </c>
      <c r="K16" s="7"/>
      <c r="L16" s="7"/>
      <c r="M16" s="7">
        <v>4518.4750000000004</v>
      </c>
      <c r="N16" s="7">
        <f t="shared" si="2"/>
        <v>90.040850894236044</v>
      </c>
      <c r="O16" s="7"/>
      <c r="P16" s="7"/>
      <c r="Q16" s="7">
        <f t="shared" si="0"/>
        <v>90.040850894236044</v>
      </c>
    </row>
    <row r="17" spans="1:17" s="3" customFormat="1" ht="16.5" customHeight="1">
      <c r="A17" s="49"/>
      <c r="B17" s="49"/>
      <c r="C17" s="49"/>
      <c r="D17" s="17"/>
      <c r="E17" s="6" t="s">
        <v>404</v>
      </c>
      <c r="F17" s="7">
        <v>158698.046</v>
      </c>
      <c r="G17" s="7"/>
      <c r="H17" s="7">
        <v>158698.046</v>
      </c>
      <c r="I17" s="7"/>
      <c r="J17" s="7">
        <v>135149.83249999999</v>
      </c>
      <c r="K17" s="7"/>
      <c r="L17" s="7">
        <v>135149.83249999999</v>
      </c>
      <c r="M17" s="7"/>
      <c r="N17" s="7">
        <f t="shared" si="2"/>
        <v>85.161623540090716</v>
      </c>
      <c r="O17" s="7"/>
      <c r="P17" s="7">
        <f t="shared" ref="P17:Q23" si="3">L17/H17*100</f>
        <v>85.161623540090716</v>
      </c>
      <c r="Q17" s="7"/>
    </row>
    <row r="18" spans="1:17" s="3" customFormat="1" ht="16.5" customHeight="1">
      <c r="A18" s="49"/>
      <c r="B18" s="49"/>
      <c r="C18" s="49"/>
      <c r="D18" s="17"/>
      <c r="E18" s="6" t="s">
        <v>405</v>
      </c>
      <c r="F18" s="7">
        <v>2716.5540000000001</v>
      </c>
      <c r="G18" s="7"/>
      <c r="H18" s="7">
        <v>2716.5540000000001</v>
      </c>
      <c r="I18" s="7"/>
      <c r="J18" s="7">
        <v>614.93224999999995</v>
      </c>
      <c r="K18" s="7"/>
      <c r="L18" s="7">
        <v>614.93224999999995</v>
      </c>
      <c r="M18" s="7"/>
      <c r="N18" s="7">
        <f t="shared" si="2"/>
        <v>22.636481733843684</v>
      </c>
      <c r="O18" s="7"/>
      <c r="P18" s="7">
        <f t="shared" si="3"/>
        <v>22.636481733843684</v>
      </c>
      <c r="Q18" s="7"/>
    </row>
    <row r="19" spans="1:17" s="3" customFormat="1" ht="13.5" customHeight="1">
      <c r="A19" s="49"/>
      <c r="B19" s="49"/>
      <c r="C19" s="49"/>
      <c r="D19" s="17"/>
      <c r="E19" s="6" t="s">
        <v>406</v>
      </c>
      <c r="F19" s="7">
        <v>20855.5</v>
      </c>
      <c r="G19" s="7"/>
      <c r="H19" s="7">
        <v>20855.5</v>
      </c>
      <c r="I19" s="7"/>
      <c r="J19" s="7">
        <v>16134.884749999999</v>
      </c>
      <c r="K19" s="7"/>
      <c r="L19" s="7">
        <v>16134.884749999999</v>
      </c>
      <c r="M19" s="7"/>
      <c r="N19" s="7">
        <f t="shared" si="2"/>
        <v>77.365130301359358</v>
      </c>
      <c r="O19" s="7"/>
      <c r="P19" s="7">
        <f t="shared" si="3"/>
        <v>77.365130301359358</v>
      </c>
      <c r="Q19" s="7"/>
    </row>
    <row r="20" spans="1:17" s="3" customFormat="1" ht="13.5" customHeight="1">
      <c r="A20" s="49"/>
      <c r="B20" s="49"/>
      <c r="C20" s="49"/>
      <c r="D20" s="17"/>
      <c r="E20" s="6" t="s">
        <v>407</v>
      </c>
      <c r="F20" s="7">
        <v>841</v>
      </c>
      <c r="G20" s="7"/>
      <c r="H20" s="7">
        <v>841</v>
      </c>
      <c r="I20" s="7"/>
      <c r="J20" s="7">
        <v>406.00538999999998</v>
      </c>
      <c r="K20" s="7"/>
      <c r="L20" s="7">
        <v>406.00538999999998</v>
      </c>
      <c r="M20" s="7"/>
      <c r="N20" s="7">
        <f t="shared" si="2"/>
        <v>48.276502972651599</v>
      </c>
      <c r="O20" s="7"/>
      <c r="P20" s="7">
        <f t="shared" si="3"/>
        <v>48.276502972651599</v>
      </c>
      <c r="Q20" s="7"/>
    </row>
    <row r="21" spans="1:17" s="3" customFormat="1" ht="13.5" customHeight="1">
      <c r="A21" s="49"/>
      <c r="B21" s="49"/>
      <c r="C21" s="49"/>
      <c r="D21" s="17"/>
      <c r="E21" s="6" t="s">
        <v>408</v>
      </c>
      <c r="F21" s="7">
        <v>120</v>
      </c>
      <c r="G21" s="7"/>
      <c r="H21" s="7">
        <v>120</v>
      </c>
      <c r="I21" s="7"/>
      <c r="J21" s="7">
        <v>40.620869999999996</v>
      </c>
      <c r="K21" s="7"/>
      <c r="L21" s="7">
        <v>40.620869999999996</v>
      </c>
      <c r="M21" s="7"/>
      <c r="N21" s="7">
        <f t="shared" si="2"/>
        <v>33.850724999999997</v>
      </c>
      <c r="O21" s="7"/>
      <c r="P21" s="7">
        <f t="shared" si="3"/>
        <v>33.850724999999997</v>
      </c>
      <c r="Q21" s="7"/>
    </row>
    <row r="22" spans="1:17" s="3" customFormat="1" ht="13.5" customHeight="1">
      <c r="A22" s="49"/>
      <c r="B22" s="49"/>
      <c r="C22" s="49"/>
      <c r="D22" s="17"/>
      <c r="E22" s="6" t="s">
        <v>409</v>
      </c>
      <c r="F22" s="7">
        <v>400</v>
      </c>
      <c r="G22" s="7"/>
      <c r="H22" s="7">
        <v>200</v>
      </c>
      <c r="I22" s="7">
        <v>200</v>
      </c>
      <c r="J22" s="7">
        <v>0</v>
      </c>
      <c r="K22" s="7"/>
      <c r="L22" s="7">
        <v>0</v>
      </c>
      <c r="M22" s="7">
        <v>0</v>
      </c>
      <c r="N22" s="7">
        <f t="shared" si="2"/>
        <v>0</v>
      </c>
      <c r="O22" s="7"/>
      <c r="P22" s="7">
        <f t="shared" si="3"/>
        <v>0</v>
      </c>
      <c r="Q22" s="7">
        <f t="shared" si="3"/>
        <v>0</v>
      </c>
    </row>
    <row r="23" spans="1:17" s="3" customFormat="1">
      <c r="A23" s="49"/>
      <c r="B23" s="49"/>
      <c r="C23" s="49"/>
      <c r="D23" s="8"/>
      <c r="E23" s="6" t="s">
        <v>411</v>
      </c>
      <c r="F23" s="7">
        <v>250</v>
      </c>
      <c r="G23" s="7"/>
      <c r="H23" s="7">
        <v>250</v>
      </c>
      <c r="I23" s="7"/>
      <c r="J23" s="7">
        <v>62.5</v>
      </c>
      <c r="K23" s="7"/>
      <c r="L23" s="7">
        <v>62.5</v>
      </c>
      <c r="M23" s="7"/>
      <c r="N23" s="7">
        <f t="shared" si="2"/>
        <v>25</v>
      </c>
      <c r="O23" s="7"/>
      <c r="P23" s="7">
        <f t="shared" si="3"/>
        <v>25</v>
      </c>
      <c r="Q23" s="7"/>
    </row>
    <row r="24" spans="1:17" s="3" customFormat="1">
      <c r="A24" s="49"/>
      <c r="B24" s="49"/>
      <c r="C24" s="49"/>
      <c r="D24" s="18"/>
      <c r="E24" s="6" t="s">
        <v>412</v>
      </c>
      <c r="F24" s="7">
        <v>813.81299999999999</v>
      </c>
      <c r="G24" s="7"/>
      <c r="H24" s="7"/>
      <c r="I24" s="7">
        <v>813.81299999999999</v>
      </c>
      <c r="J24" s="7">
        <v>813.81299999999999</v>
      </c>
      <c r="K24" s="7"/>
      <c r="L24" s="7"/>
      <c r="M24" s="7">
        <v>813.81299999999999</v>
      </c>
      <c r="N24" s="7">
        <f t="shared" si="2"/>
        <v>100</v>
      </c>
      <c r="O24" s="7"/>
      <c r="P24" s="7"/>
      <c r="Q24" s="7">
        <f t="shared" ref="Q24:Q27" si="4">M24/I24*100</f>
        <v>100</v>
      </c>
    </row>
    <row r="25" spans="1:17" s="3" customFormat="1">
      <c r="A25" s="49"/>
      <c r="B25" s="49"/>
      <c r="C25" s="49"/>
      <c r="D25" s="18"/>
      <c r="E25" s="6" t="s">
        <v>413</v>
      </c>
      <c r="F25" s="7">
        <v>84764.622210000001</v>
      </c>
      <c r="G25" s="7"/>
      <c r="H25" s="7"/>
      <c r="I25" s="7">
        <v>84764.622210000001</v>
      </c>
      <c r="J25" s="7">
        <v>60690.972889999997</v>
      </c>
      <c r="K25" s="7"/>
      <c r="L25" s="7"/>
      <c r="M25" s="7">
        <v>60690.972889999997</v>
      </c>
      <c r="N25" s="7">
        <f t="shared" si="2"/>
        <v>71.599414127796408</v>
      </c>
      <c r="O25" s="7"/>
      <c r="P25" s="7"/>
      <c r="Q25" s="7">
        <f t="shared" si="4"/>
        <v>71.599414127796408</v>
      </c>
    </row>
    <row r="26" spans="1:17" s="3" customFormat="1">
      <c r="A26" s="49"/>
      <c r="B26" s="49"/>
      <c r="C26" s="49"/>
      <c r="D26" s="18"/>
      <c r="E26" s="6" t="s">
        <v>414</v>
      </c>
      <c r="F26" s="7">
        <v>34476.923940000001</v>
      </c>
      <c r="G26" s="7"/>
      <c r="H26" s="7"/>
      <c r="I26" s="7">
        <v>34476.923940000001</v>
      </c>
      <c r="J26" s="7">
        <v>22688.458839999999</v>
      </c>
      <c r="K26" s="7"/>
      <c r="L26" s="7"/>
      <c r="M26" s="7">
        <v>22688.458839999999</v>
      </c>
      <c r="N26" s="7">
        <f t="shared" si="2"/>
        <v>65.807665670767491</v>
      </c>
      <c r="O26" s="7"/>
      <c r="P26" s="7"/>
      <c r="Q26" s="7">
        <f t="shared" si="4"/>
        <v>65.807665670767491</v>
      </c>
    </row>
    <row r="27" spans="1:17" s="3" customFormat="1">
      <c r="A27" s="49"/>
      <c r="B27" s="49"/>
      <c r="C27" s="49"/>
      <c r="D27" s="18"/>
      <c r="E27" s="6" t="s">
        <v>415</v>
      </c>
      <c r="F27" s="7">
        <v>8715.5709999999999</v>
      </c>
      <c r="G27" s="7"/>
      <c r="H27" s="7"/>
      <c r="I27" s="7">
        <v>8715.5709999999999</v>
      </c>
      <c r="J27" s="7">
        <v>7400.7158399999998</v>
      </c>
      <c r="K27" s="7"/>
      <c r="L27" s="7"/>
      <c r="M27" s="7">
        <v>7400.7158399999998</v>
      </c>
      <c r="N27" s="7">
        <f t="shared" si="2"/>
        <v>84.913723266094664</v>
      </c>
      <c r="O27" s="7"/>
      <c r="P27" s="7"/>
      <c r="Q27" s="7">
        <f t="shared" si="4"/>
        <v>84.913723266094664</v>
      </c>
    </row>
    <row r="28" spans="1:17" s="3" customFormat="1">
      <c r="A28" s="49"/>
      <c r="B28" s="49"/>
      <c r="C28" s="49"/>
      <c r="D28" s="18"/>
      <c r="E28" s="6" t="s">
        <v>417</v>
      </c>
      <c r="F28" s="7">
        <v>280238.00780000002</v>
      </c>
      <c r="G28" s="7"/>
      <c r="H28" s="7">
        <v>280238.00780000002</v>
      </c>
      <c r="I28" s="7"/>
      <c r="J28" s="7">
        <v>222716.24919999999</v>
      </c>
      <c r="K28" s="7"/>
      <c r="L28" s="7">
        <v>222716.24919999999</v>
      </c>
      <c r="M28" s="7"/>
      <c r="N28" s="7">
        <f t="shared" si="2"/>
        <v>79.473962489395049</v>
      </c>
      <c r="O28" s="7"/>
      <c r="P28" s="7">
        <f t="shared" ref="P28:Q43" si="5">L28/H28*100</f>
        <v>79.473962489395049</v>
      </c>
      <c r="Q28" s="7"/>
    </row>
    <row r="29" spans="1:17" s="3" customFormat="1">
      <c r="A29" s="49"/>
      <c r="B29" s="49"/>
      <c r="C29" s="49"/>
      <c r="D29" s="18"/>
      <c r="E29" s="6" t="s">
        <v>418</v>
      </c>
      <c r="F29" s="7">
        <v>11239.949640000001</v>
      </c>
      <c r="G29" s="7"/>
      <c r="H29" s="7">
        <v>11239.949640000001</v>
      </c>
      <c r="I29" s="7"/>
      <c r="J29" s="7">
        <v>7174.62644</v>
      </c>
      <c r="K29" s="7"/>
      <c r="L29" s="7">
        <v>7174.62644</v>
      </c>
      <c r="M29" s="7"/>
      <c r="N29" s="7">
        <f t="shared" si="2"/>
        <v>63.83148207770796</v>
      </c>
      <c r="O29" s="7"/>
      <c r="P29" s="7">
        <f t="shared" si="5"/>
        <v>63.83148207770796</v>
      </c>
      <c r="Q29" s="7"/>
    </row>
    <row r="30" spans="1:17" s="3" customFormat="1">
      <c r="A30" s="49"/>
      <c r="B30" s="49"/>
      <c r="C30" s="49"/>
      <c r="D30" s="18"/>
      <c r="E30" s="6" t="s">
        <v>419</v>
      </c>
      <c r="F30" s="7">
        <v>152686.9926</v>
      </c>
      <c r="G30" s="7"/>
      <c r="H30" s="7">
        <v>152686.9926</v>
      </c>
      <c r="I30" s="7"/>
      <c r="J30" s="7">
        <v>110416.1666</v>
      </c>
      <c r="K30" s="7"/>
      <c r="L30" s="7">
        <v>110416.1666</v>
      </c>
      <c r="M30" s="7"/>
      <c r="N30" s="7">
        <f t="shared" si="2"/>
        <v>72.315371938238044</v>
      </c>
      <c r="O30" s="7"/>
      <c r="P30" s="7">
        <f t="shared" si="5"/>
        <v>72.315371938238044</v>
      </c>
      <c r="Q30" s="7"/>
    </row>
    <row r="31" spans="1:17" s="3" customFormat="1">
      <c r="A31" s="49"/>
      <c r="B31" s="49"/>
      <c r="C31" s="49"/>
      <c r="D31" s="18"/>
      <c r="E31" s="6" t="s">
        <v>420</v>
      </c>
      <c r="F31" s="7">
        <v>3786.1716000000001</v>
      </c>
      <c r="G31" s="7"/>
      <c r="H31" s="7">
        <v>2588.9358000000002</v>
      </c>
      <c r="I31" s="7">
        <v>1197.2357999999999</v>
      </c>
      <c r="J31" s="7">
        <v>1820.1836000000001</v>
      </c>
      <c r="K31" s="7"/>
      <c r="L31" s="7">
        <v>910.09180000000003</v>
      </c>
      <c r="M31" s="7">
        <v>910.09180000000003</v>
      </c>
      <c r="N31" s="7">
        <f t="shared" si="2"/>
        <v>48.074514108129698</v>
      </c>
      <c r="O31" s="7"/>
      <c r="P31" s="7">
        <f t="shared" si="5"/>
        <v>35.153123534388143</v>
      </c>
      <c r="Q31" s="7">
        <f t="shared" si="5"/>
        <v>76.016086388328858</v>
      </c>
    </row>
    <row r="32" spans="1:17" s="3" customFormat="1">
      <c r="A32" s="49"/>
      <c r="B32" s="49"/>
      <c r="C32" s="49"/>
      <c r="D32" s="18"/>
      <c r="E32" s="6" t="s">
        <v>421</v>
      </c>
      <c r="F32" s="7">
        <v>4073.7284</v>
      </c>
      <c r="G32" s="7"/>
      <c r="H32" s="7">
        <v>2305.7642000000001</v>
      </c>
      <c r="I32" s="7">
        <v>1767.9641999999999</v>
      </c>
      <c r="J32" s="7">
        <v>963.64120000000003</v>
      </c>
      <c r="K32" s="7"/>
      <c r="L32" s="7">
        <v>481.82060000000001</v>
      </c>
      <c r="M32" s="7">
        <v>481.82060000000001</v>
      </c>
      <c r="N32" s="7">
        <f t="shared" si="2"/>
        <v>23.65501833651944</v>
      </c>
      <c r="O32" s="7"/>
      <c r="P32" s="7">
        <f t="shared" si="5"/>
        <v>20.896351847253072</v>
      </c>
      <c r="Q32" s="7">
        <f t="shared" si="5"/>
        <v>27.252848219437929</v>
      </c>
    </row>
    <row r="33" spans="1:17" s="3" customFormat="1">
      <c r="A33" s="49"/>
      <c r="B33" s="49"/>
      <c r="C33" s="49"/>
      <c r="D33" s="18"/>
      <c r="E33" s="6" t="s">
        <v>422</v>
      </c>
      <c r="F33" s="7">
        <v>8007.2414399999998</v>
      </c>
      <c r="G33" s="7"/>
      <c r="H33" s="7">
        <v>7110.2</v>
      </c>
      <c r="I33" s="7">
        <v>897.04143999999997</v>
      </c>
      <c r="J33" s="7">
        <v>2160.8592800000001</v>
      </c>
      <c r="K33" s="7"/>
      <c r="L33" s="7">
        <v>1286.75676</v>
      </c>
      <c r="M33" s="7">
        <v>874.10252000000003</v>
      </c>
      <c r="N33" s="7">
        <f t="shared" si="2"/>
        <v>26.986313528720075</v>
      </c>
      <c r="O33" s="7"/>
      <c r="P33" s="7">
        <f t="shared" si="5"/>
        <v>18.097335658631263</v>
      </c>
      <c r="Q33" s="7">
        <f t="shared" si="5"/>
        <v>97.442824937942675</v>
      </c>
    </row>
    <row r="34" spans="1:17" s="3" customFormat="1">
      <c r="A34" s="49"/>
      <c r="B34" s="49"/>
      <c r="C34" s="49"/>
      <c r="D34" s="18"/>
      <c r="E34" s="6" t="s">
        <v>423</v>
      </c>
      <c r="F34" s="7">
        <f>SUM(G34:I34)</f>
        <v>1126.1261199999999</v>
      </c>
      <c r="G34" s="7"/>
      <c r="H34" s="7">
        <v>1000</v>
      </c>
      <c r="I34" s="7">
        <v>126.12612</v>
      </c>
      <c r="J34" s="7">
        <f>SUM(K34:M34)</f>
        <v>1126.1261199999999</v>
      </c>
      <c r="K34" s="7"/>
      <c r="L34" s="7">
        <v>1000</v>
      </c>
      <c r="M34" s="7">
        <v>126.12612</v>
      </c>
      <c r="N34" s="7">
        <f t="shared" si="2"/>
        <v>100</v>
      </c>
      <c r="O34" s="7"/>
      <c r="P34" s="7">
        <f t="shared" si="5"/>
        <v>100</v>
      </c>
      <c r="Q34" s="7">
        <f t="shared" si="5"/>
        <v>100</v>
      </c>
    </row>
    <row r="35" spans="1:17" s="3" customFormat="1">
      <c r="A35" s="49"/>
      <c r="B35" s="49"/>
      <c r="C35" s="49"/>
      <c r="D35" s="18"/>
      <c r="E35" s="6" t="s">
        <v>424</v>
      </c>
      <c r="F35" s="7">
        <f>SUM(G35:I35)</f>
        <v>337.83784000000003</v>
      </c>
      <c r="G35" s="7"/>
      <c r="H35" s="7">
        <v>300</v>
      </c>
      <c r="I35" s="7">
        <v>37.83784</v>
      </c>
      <c r="J35" s="7">
        <f>SUM(K35:M35)</f>
        <v>337.83784000000003</v>
      </c>
      <c r="K35" s="7"/>
      <c r="L35" s="7">
        <v>300</v>
      </c>
      <c r="M35" s="7">
        <v>37.83784</v>
      </c>
      <c r="N35" s="7">
        <f t="shared" si="2"/>
        <v>100</v>
      </c>
      <c r="O35" s="7"/>
      <c r="P35" s="7">
        <f t="shared" si="5"/>
        <v>100</v>
      </c>
      <c r="Q35" s="7">
        <f t="shared" si="5"/>
        <v>100</v>
      </c>
    </row>
    <row r="36" spans="1:17" s="3" customFormat="1">
      <c r="A36" s="49"/>
      <c r="B36" s="49"/>
      <c r="C36" s="49"/>
      <c r="D36" s="18"/>
      <c r="E36" s="6" t="s">
        <v>425</v>
      </c>
      <c r="F36" s="7">
        <f>SUM(G36:I36)</f>
        <v>3500</v>
      </c>
      <c r="G36" s="7"/>
      <c r="H36" s="7">
        <v>1750</v>
      </c>
      <c r="I36" s="7">
        <v>1750</v>
      </c>
      <c r="J36" s="7">
        <f>SUM(K36:M36)</f>
        <v>1456.13364</v>
      </c>
      <c r="K36" s="7"/>
      <c r="L36" s="7">
        <v>0</v>
      </c>
      <c r="M36" s="7">
        <v>1456.13364</v>
      </c>
      <c r="N36" s="7">
        <f t="shared" si="2"/>
        <v>41.603818285714283</v>
      </c>
      <c r="O36" s="7"/>
      <c r="P36" s="7">
        <f t="shared" si="5"/>
        <v>0</v>
      </c>
      <c r="Q36" s="7">
        <f t="shared" si="5"/>
        <v>83.207636571428566</v>
      </c>
    </row>
    <row r="37" spans="1:17" s="3" customFormat="1">
      <c r="A37" s="49"/>
      <c r="B37" s="49"/>
      <c r="C37" s="49"/>
      <c r="D37" s="18"/>
      <c r="E37" s="6" t="s">
        <v>426</v>
      </c>
      <c r="F37" s="7">
        <f>SUM(G37:I37)</f>
        <v>350</v>
      </c>
      <c r="G37" s="7"/>
      <c r="H37" s="7">
        <v>350</v>
      </c>
      <c r="I37" s="7"/>
      <c r="J37" s="7">
        <f>SUM(K37:M37)</f>
        <v>0</v>
      </c>
      <c r="K37" s="7"/>
      <c r="L37" s="7">
        <v>0</v>
      </c>
      <c r="M37" s="7"/>
      <c r="N37" s="7">
        <f t="shared" si="2"/>
        <v>0</v>
      </c>
      <c r="O37" s="7"/>
      <c r="P37" s="7">
        <f t="shared" si="5"/>
        <v>0</v>
      </c>
      <c r="Q37" s="7"/>
    </row>
    <row r="38" spans="1:17" s="3" customFormat="1">
      <c r="A38" s="49"/>
      <c r="B38" s="49"/>
      <c r="C38" s="49"/>
      <c r="D38" s="18"/>
      <c r="E38" s="6" t="s">
        <v>427</v>
      </c>
      <c r="F38" s="7">
        <v>500</v>
      </c>
      <c r="G38" s="7"/>
      <c r="H38" s="7">
        <v>500</v>
      </c>
      <c r="I38" s="7"/>
      <c r="J38" s="7">
        <v>405.5</v>
      </c>
      <c r="K38" s="7"/>
      <c r="L38" s="7">
        <v>405.5</v>
      </c>
      <c r="M38" s="7"/>
      <c r="N38" s="7">
        <f t="shared" si="2"/>
        <v>81.100000000000009</v>
      </c>
      <c r="O38" s="7"/>
      <c r="P38" s="7">
        <f t="shared" si="5"/>
        <v>81.100000000000009</v>
      </c>
      <c r="Q38" s="7"/>
    </row>
    <row r="39" spans="1:17" s="3" customFormat="1">
      <c r="A39" s="49"/>
      <c r="B39" s="49"/>
      <c r="C39" s="49"/>
      <c r="D39" s="18"/>
      <c r="E39" s="6" t="s">
        <v>429</v>
      </c>
      <c r="F39" s="7">
        <f>SUM(G39:I39)</f>
        <v>2178.5915</v>
      </c>
      <c r="G39" s="7">
        <v>2129.6480000000001</v>
      </c>
      <c r="H39" s="7">
        <v>43.462000000000003</v>
      </c>
      <c r="I39" s="7">
        <v>5.4814999999999996</v>
      </c>
      <c r="J39" s="7">
        <f>SUM(K39:M39)</f>
        <v>0</v>
      </c>
      <c r="K39" s="7">
        <v>0</v>
      </c>
      <c r="L39" s="7">
        <v>0</v>
      </c>
      <c r="M39" s="7">
        <v>0</v>
      </c>
      <c r="N39" s="7">
        <f t="shared" si="2"/>
        <v>0</v>
      </c>
      <c r="O39" s="7">
        <f t="shared" si="2"/>
        <v>0</v>
      </c>
      <c r="P39" s="7">
        <f t="shared" si="5"/>
        <v>0</v>
      </c>
      <c r="Q39" s="7">
        <f t="shared" si="5"/>
        <v>0</v>
      </c>
    </row>
    <row r="40" spans="1:17" s="3" customFormat="1">
      <c r="A40" s="49"/>
      <c r="B40" s="49"/>
      <c r="C40" s="49"/>
      <c r="D40" s="18"/>
      <c r="E40" s="6" t="s">
        <v>430</v>
      </c>
      <c r="F40" s="7">
        <f>SUM(G40:I40)</f>
        <v>2178.5915</v>
      </c>
      <c r="G40" s="7">
        <v>2129.6480000000001</v>
      </c>
      <c r="H40" s="7">
        <v>43.462000000000003</v>
      </c>
      <c r="I40" s="7">
        <v>5.4814999999999996</v>
      </c>
      <c r="J40" s="7">
        <f>SUM(K40:M40)</f>
        <v>776.29213000000004</v>
      </c>
      <c r="K40" s="7">
        <v>758.85221000000001</v>
      </c>
      <c r="L40" s="7">
        <v>15.48671</v>
      </c>
      <c r="M40" s="7">
        <v>1.9532099999999999</v>
      </c>
      <c r="N40" s="7">
        <f t="shared" si="2"/>
        <v>35.63275308840597</v>
      </c>
      <c r="O40" s="7">
        <f t="shared" si="2"/>
        <v>35.632752924426946</v>
      </c>
      <c r="P40" s="7">
        <f t="shared" si="5"/>
        <v>35.632759652109883</v>
      </c>
      <c r="Q40" s="7">
        <f t="shared" si="5"/>
        <v>35.632764754173131</v>
      </c>
    </row>
    <row r="41" spans="1:17" s="3" customFormat="1">
      <c r="A41" s="49"/>
      <c r="B41" s="49"/>
      <c r="C41" s="49"/>
      <c r="D41" s="18"/>
      <c r="E41" s="6" t="s">
        <v>432</v>
      </c>
      <c r="F41" s="7">
        <f>G41+H41+I41</f>
        <v>1119.818</v>
      </c>
      <c r="G41" s="7">
        <v>1094.6600000000001</v>
      </c>
      <c r="H41" s="7">
        <v>22.34</v>
      </c>
      <c r="I41" s="7">
        <v>2.8180000000000001</v>
      </c>
      <c r="J41" s="7">
        <f>K41+L41+M41</f>
        <v>983.81799999999998</v>
      </c>
      <c r="K41" s="7">
        <v>961.71538999999996</v>
      </c>
      <c r="L41" s="7">
        <v>19.626850000000001</v>
      </c>
      <c r="M41" s="7">
        <v>2.4757600000000002</v>
      </c>
      <c r="N41" s="7">
        <f t="shared" si="2"/>
        <v>87.855169322157707</v>
      </c>
      <c r="O41" s="7">
        <f t="shared" si="2"/>
        <v>87.855168728189554</v>
      </c>
      <c r="P41" s="7">
        <f t="shared" si="5"/>
        <v>87.855192479856768</v>
      </c>
      <c r="Q41" s="7">
        <f t="shared" si="5"/>
        <v>87.855216465578437</v>
      </c>
    </row>
    <row r="42" spans="1:17" s="3" customFormat="1">
      <c r="A42" s="49"/>
      <c r="B42" s="49"/>
      <c r="C42" s="49"/>
      <c r="D42" s="18"/>
      <c r="E42" s="6" t="s">
        <v>433</v>
      </c>
      <c r="F42" s="7">
        <v>158.75899999999999</v>
      </c>
      <c r="G42" s="7"/>
      <c r="H42" s="7">
        <v>158.75899999999999</v>
      </c>
      <c r="I42" s="7"/>
      <c r="J42" s="7">
        <v>158.75899999999999</v>
      </c>
      <c r="K42" s="7"/>
      <c r="L42" s="7">
        <v>158.75899999999999</v>
      </c>
      <c r="M42" s="7"/>
      <c r="N42" s="7">
        <f t="shared" si="2"/>
        <v>100</v>
      </c>
      <c r="O42" s="7"/>
      <c r="P42" s="7">
        <f t="shared" si="5"/>
        <v>100</v>
      </c>
      <c r="Q42" s="7"/>
    </row>
    <row r="43" spans="1:17" s="3" customFormat="1">
      <c r="A43" s="49"/>
      <c r="B43" s="49"/>
      <c r="C43" s="49"/>
      <c r="D43" s="18"/>
      <c r="E43" s="6" t="s">
        <v>434</v>
      </c>
      <c r="F43" s="7">
        <v>325</v>
      </c>
      <c r="G43" s="7"/>
      <c r="H43" s="7">
        <v>325</v>
      </c>
      <c r="I43" s="7"/>
      <c r="J43" s="7">
        <v>325</v>
      </c>
      <c r="K43" s="7"/>
      <c r="L43" s="7">
        <v>325</v>
      </c>
      <c r="M43" s="7"/>
      <c r="N43" s="7">
        <f t="shared" si="2"/>
        <v>100</v>
      </c>
      <c r="O43" s="7"/>
      <c r="P43" s="7">
        <f t="shared" si="5"/>
        <v>100</v>
      </c>
      <c r="Q43" s="7"/>
    </row>
    <row r="44" spans="1:17" s="3" customFormat="1">
      <c r="A44" s="49"/>
      <c r="B44" s="49"/>
      <c r="C44" s="49"/>
      <c r="D44" s="18"/>
      <c r="E44" s="6" t="s">
        <v>435</v>
      </c>
      <c r="F44" s="7">
        <v>5476.2</v>
      </c>
      <c r="G44" s="7">
        <v>5476.2</v>
      </c>
      <c r="H44" s="7"/>
      <c r="I44" s="7"/>
      <c r="J44" s="7">
        <v>993.42738999999995</v>
      </c>
      <c r="K44" s="7">
        <v>993.42738999999995</v>
      </c>
      <c r="L44" s="7"/>
      <c r="M44" s="7"/>
      <c r="N44" s="7">
        <f t="shared" si="2"/>
        <v>18.140816442058359</v>
      </c>
      <c r="O44" s="7">
        <f t="shared" si="2"/>
        <v>18.140816442058359</v>
      </c>
      <c r="P44" s="7"/>
      <c r="Q44" s="7"/>
    </row>
    <row r="45" spans="1:17" s="3" customFormat="1">
      <c r="A45" s="49"/>
      <c r="B45" s="49"/>
      <c r="C45" s="49"/>
      <c r="D45" s="18"/>
      <c r="E45" s="6" t="s">
        <v>436</v>
      </c>
      <c r="F45" s="7">
        <v>2002.25</v>
      </c>
      <c r="G45" s="7">
        <v>2002.25</v>
      </c>
      <c r="H45" s="7"/>
      <c r="I45" s="7"/>
      <c r="J45" s="7">
        <v>1093.44874</v>
      </c>
      <c r="K45" s="7">
        <v>1093.44874</v>
      </c>
      <c r="L45" s="7"/>
      <c r="M45" s="7"/>
      <c r="N45" s="7">
        <f t="shared" si="2"/>
        <v>54.610999625421407</v>
      </c>
      <c r="O45" s="7">
        <f t="shared" si="2"/>
        <v>54.610999625421407</v>
      </c>
      <c r="P45" s="7"/>
      <c r="Q45" s="7"/>
    </row>
    <row r="46" spans="1:17" s="3" customFormat="1">
      <c r="A46" s="49"/>
      <c r="B46" s="49"/>
      <c r="C46" s="49"/>
      <c r="D46" s="18"/>
      <c r="E46" s="6" t="s">
        <v>437</v>
      </c>
      <c r="F46" s="7">
        <f>SUM(G46:I46)</f>
        <v>8763.0147899999993</v>
      </c>
      <c r="G46" s="7">
        <v>7437.2929999999997</v>
      </c>
      <c r="H46" s="7">
        <v>1312.4639999999999</v>
      </c>
      <c r="I46" s="7">
        <v>13.25779</v>
      </c>
      <c r="J46" s="7">
        <f>SUM(K46:M46)</f>
        <v>0</v>
      </c>
      <c r="K46" s="7">
        <v>0</v>
      </c>
      <c r="L46" s="7">
        <v>0</v>
      </c>
      <c r="M46" s="7">
        <v>0</v>
      </c>
      <c r="N46" s="7">
        <f t="shared" si="2"/>
        <v>0</v>
      </c>
      <c r="O46" s="7">
        <f t="shared" si="2"/>
        <v>0</v>
      </c>
      <c r="P46" s="7">
        <f t="shared" si="2"/>
        <v>0</v>
      </c>
      <c r="Q46" s="7">
        <f t="shared" si="2"/>
        <v>0</v>
      </c>
    </row>
    <row r="47" spans="1:17" s="3" customFormat="1">
      <c r="A47" s="49"/>
      <c r="B47" s="49"/>
      <c r="C47" s="49"/>
      <c r="D47" s="18"/>
      <c r="E47" s="6" t="s">
        <v>438</v>
      </c>
      <c r="F47" s="7">
        <f>SUM(G47:I47)</f>
        <v>7708.9640000000009</v>
      </c>
      <c r="G47" s="7">
        <v>6542.7070000000003</v>
      </c>
      <c r="H47" s="7">
        <v>1154.595</v>
      </c>
      <c r="I47" s="7">
        <v>11.662000000000001</v>
      </c>
      <c r="J47" s="7">
        <f>SUM(K47:M47)</f>
        <v>0</v>
      </c>
      <c r="K47" s="7">
        <v>0</v>
      </c>
      <c r="L47" s="7">
        <v>0</v>
      </c>
      <c r="M47" s="7">
        <v>0</v>
      </c>
      <c r="N47" s="7">
        <f t="shared" si="2"/>
        <v>0</v>
      </c>
      <c r="O47" s="7">
        <f t="shared" si="2"/>
        <v>0</v>
      </c>
      <c r="P47" s="7">
        <f t="shared" si="2"/>
        <v>0</v>
      </c>
      <c r="Q47" s="7">
        <f t="shared" si="2"/>
        <v>0</v>
      </c>
    </row>
    <row r="48" spans="1:17" s="3" customFormat="1">
      <c r="A48" s="49"/>
      <c r="B48" s="49"/>
      <c r="C48" s="49"/>
      <c r="D48" s="18"/>
      <c r="E48" s="6" t="s">
        <v>439</v>
      </c>
      <c r="F48" s="7">
        <v>12887.689700000001</v>
      </c>
      <c r="G48" s="7"/>
      <c r="H48" s="7"/>
      <c r="I48" s="7">
        <v>12887.689700000001</v>
      </c>
      <c r="J48" s="7">
        <v>9836.0610699999997</v>
      </c>
      <c r="K48" s="7"/>
      <c r="L48" s="7"/>
      <c r="M48" s="7">
        <v>9836.0610699999997</v>
      </c>
      <c r="N48" s="7">
        <f t="shared" si="2"/>
        <v>76.32136790195996</v>
      </c>
      <c r="O48" s="7"/>
      <c r="P48" s="7"/>
      <c r="Q48" s="7">
        <f t="shared" si="2"/>
        <v>76.32136790195996</v>
      </c>
    </row>
    <row r="49" spans="1:17" s="3" customFormat="1">
      <c r="A49" s="49"/>
      <c r="B49" s="49"/>
      <c r="C49" s="49"/>
      <c r="D49" s="18"/>
      <c r="E49" s="6" t="s">
        <v>440</v>
      </c>
      <c r="F49" s="7">
        <v>1050.6908100000001</v>
      </c>
      <c r="G49" s="7"/>
      <c r="H49" s="7"/>
      <c r="I49" s="7">
        <v>1050.6908100000001</v>
      </c>
      <c r="J49" s="7">
        <v>472.79417000000001</v>
      </c>
      <c r="K49" s="7"/>
      <c r="L49" s="7"/>
      <c r="M49" s="7">
        <v>472.79417000000001</v>
      </c>
      <c r="N49" s="7">
        <f t="shared" si="2"/>
        <v>44.998411092983673</v>
      </c>
      <c r="O49" s="7"/>
      <c r="P49" s="7"/>
      <c r="Q49" s="7">
        <f t="shared" si="2"/>
        <v>44.998411092983673</v>
      </c>
    </row>
    <row r="50" spans="1:17" s="3" customFormat="1">
      <c r="A50" s="49"/>
      <c r="B50" s="49"/>
      <c r="C50" s="49"/>
      <c r="D50" s="18"/>
      <c r="E50" s="6" t="s">
        <v>441</v>
      </c>
      <c r="F50" s="7">
        <v>274.5</v>
      </c>
      <c r="G50" s="7"/>
      <c r="H50" s="7"/>
      <c r="I50" s="7">
        <v>274.5</v>
      </c>
      <c r="J50" s="7">
        <v>216.79900000000001</v>
      </c>
      <c r="K50" s="7"/>
      <c r="L50" s="7"/>
      <c r="M50" s="7">
        <v>216.79900000000001</v>
      </c>
      <c r="N50" s="7">
        <f t="shared" si="2"/>
        <v>78.979599271402563</v>
      </c>
      <c r="O50" s="7"/>
      <c r="P50" s="7"/>
      <c r="Q50" s="7">
        <f t="shared" si="2"/>
        <v>78.979599271402563</v>
      </c>
    </row>
    <row r="51" spans="1:17" s="3" customFormat="1">
      <c r="A51" s="49"/>
      <c r="B51" s="49"/>
      <c r="C51" s="49"/>
      <c r="D51" s="18"/>
      <c r="E51" s="6" t="s">
        <v>442</v>
      </c>
      <c r="F51" s="7">
        <f>G51+H51+I51</f>
        <v>785.97699999999998</v>
      </c>
      <c r="G51" s="7">
        <v>768.32</v>
      </c>
      <c r="H51" s="7">
        <v>15.68</v>
      </c>
      <c r="I51" s="7">
        <v>1.9770000000000001</v>
      </c>
      <c r="J51" s="7">
        <f>K51+L51+M51</f>
        <v>785.97699999999998</v>
      </c>
      <c r="K51" s="7">
        <v>768.32</v>
      </c>
      <c r="L51" s="7">
        <v>15.68</v>
      </c>
      <c r="M51" s="7">
        <v>1.9770000000000001</v>
      </c>
      <c r="N51" s="7">
        <f t="shared" si="2"/>
        <v>100</v>
      </c>
      <c r="O51" s="7">
        <f t="shared" si="2"/>
        <v>100</v>
      </c>
      <c r="P51" s="7">
        <f t="shared" si="2"/>
        <v>100</v>
      </c>
      <c r="Q51" s="7">
        <f t="shared" si="2"/>
        <v>100</v>
      </c>
    </row>
    <row r="52" spans="1:17" s="3" customFormat="1">
      <c r="A52" s="49"/>
      <c r="B52" s="49"/>
      <c r="C52" s="49"/>
      <c r="D52" s="18"/>
      <c r="E52" s="6" t="s">
        <v>443</v>
      </c>
      <c r="F52" s="7">
        <f>H52+I52</f>
        <v>7173.7585600000002</v>
      </c>
      <c r="G52" s="7"/>
      <c r="H52" s="7">
        <v>6330</v>
      </c>
      <c r="I52" s="7">
        <v>843.75855999999999</v>
      </c>
      <c r="J52" s="7">
        <f>L52+M52</f>
        <v>123.45041999999999</v>
      </c>
      <c r="K52" s="7"/>
      <c r="L52" s="7">
        <v>0</v>
      </c>
      <c r="M52" s="7">
        <v>123.45041999999999</v>
      </c>
      <c r="N52" s="7">
        <f t="shared" si="2"/>
        <v>1.7208610934907183</v>
      </c>
      <c r="O52" s="7"/>
      <c r="P52" s="7">
        <f t="shared" si="2"/>
        <v>0</v>
      </c>
      <c r="Q52" s="7">
        <f t="shared" si="2"/>
        <v>14.631012454558089</v>
      </c>
    </row>
    <row r="53" spans="1:17" s="3" customFormat="1">
      <c r="A53" s="49"/>
      <c r="B53" s="49"/>
      <c r="C53" s="49"/>
      <c r="D53" s="18"/>
      <c r="E53" s="6" t="s">
        <v>444</v>
      </c>
      <c r="F53" s="7">
        <v>5477.9</v>
      </c>
      <c r="G53" s="7"/>
      <c r="H53" s="7"/>
      <c r="I53" s="7">
        <v>5477.9</v>
      </c>
      <c r="J53" s="7">
        <v>1492.61519</v>
      </c>
      <c r="K53" s="7"/>
      <c r="L53" s="7"/>
      <c r="M53" s="7">
        <v>1492.61519</v>
      </c>
      <c r="N53" s="7">
        <f t="shared" si="2"/>
        <v>27.24794519797733</v>
      </c>
      <c r="O53" s="7"/>
      <c r="P53" s="7"/>
      <c r="Q53" s="7">
        <f t="shared" si="2"/>
        <v>27.24794519797733</v>
      </c>
    </row>
    <row r="54" spans="1:17" s="3" customFormat="1">
      <c r="A54" s="49"/>
      <c r="B54" s="49"/>
      <c r="C54" s="49"/>
      <c r="D54" s="18"/>
      <c r="E54" s="6" t="s">
        <v>445</v>
      </c>
      <c r="F54" s="7">
        <v>6123.4</v>
      </c>
      <c r="G54" s="7"/>
      <c r="H54" s="7"/>
      <c r="I54" s="7">
        <v>6123.4</v>
      </c>
      <c r="J54" s="7">
        <v>1424.5416299999999</v>
      </c>
      <c r="K54" s="7"/>
      <c r="L54" s="7"/>
      <c r="M54" s="7">
        <v>1424.5416299999999</v>
      </c>
      <c r="N54" s="7">
        <f t="shared" si="2"/>
        <v>23.263899630923998</v>
      </c>
      <c r="O54" s="7"/>
      <c r="P54" s="7"/>
      <c r="Q54" s="7">
        <f t="shared" si="2"/>
        <v>23.263899630923998</v>
      </c>
    </row>
    <row r="55" spans="1:17" s="3" customFormat="1">
      <c r="A55" s="49"/>
      <c r="B55" s="49"/>
      <c r="C55" s="49"/>
      <c r="D55" s="18"/>
      <c r="E55" s="6" t="s">
        <v>446</v>
      </c>
      <c r="F55" s="7">
        <v>495</v>
      </c>
      <c r="G55" s="7"/>
      <c r="H55" s="7"/>
      <c r="I55" s="7">
        <v>495</v>
      </c>
      <c r="J55" s="7">
        <v>458.18</v>
      </c>
      <c r="K55" s="7"/>
      <c r="L55" s="7"/>
      <c r="M55" s="7">
        <v>458.18</v>
      </c>
      <c r="N55" s="7">
        <f t="shared" si="2"/>
        <v>92.561616161616172</v>
      </c>
      <c r="O55" s="7"/>
      <c r="P55" s="7"/>
      <c r="Q55" s="7">
        <f t="shared" si="2"/>
        <v>92.561616161616172</v>
      </c>
    </row>
    <row r="56" spans="1:17" s="3" customFormat="1">
      <c r="A56" s="49"/>
      <c r="B56" s="49"/>
      <c r="C56" s="49"/>
      <c r="D56" s="18"/>
      <c r="E56" s="6" t="s">
        <v>447</v>
      </c>
      <c r="F56" s="7">
        <v>298.20229999999998</v>
      </c>
      <c r="G56" s="7"/>
      <c r="H56" s="7"/>
      <c r="I56" s="7">
        <v>298.20229999999998</v>
      </c>
      <c r="J56" s="7">
        <v>28.202300000000001</v>
      </c>
      <c r="K56" s="7"/>
      <c r="L56" s="7"/>
      <c r="M56" s="7">
        <v>28.202300000000001</v>
      </c>
      <c r="N56" s="7">
        <f t="shared" si="2"/>
        <v>9.457438792390267</v>
      </c>
      <c r="O56" s="7"/>
      <c r="P56" s="7"/>
      <c r="Q56" s="7">
        <f t="shared" si="2"/>
        <v>9.457438792390267</v>
      </c>
    </row>
    <row r="57" spans="1:17" s="3" customFormat="1">
      <c r="A57" s="49"/>
      <c r="B57" s="49"/>
      <c r="C57" s="49"/>
      <c r="D57" s="18"/>
      <c r="E57" s="6" t="s">
        <v>448</v>
      </c>
      <c r="F57" s="7">
        <v>250</v>
      </c>
      <c r="G57" s="7"/>
      <c r="H57" s="7"/>
      <c r="I57" s="7">
        <v>250</v>
      </c>
      <c r="J57" s="7">
        <v>0</v>
      </c>
      <c r="K57" s="7"/>
      <c r="L57" s="7"/>
      <c r="M57" s="7">
        <v>0</v>
      </c>
      <c r="N57" s="7">
        <f t="shared" si="2"/>
        <v>0</v>
      </c>
      <c r="O57" s="7"/>
      <c r="P57" s="7"/>
      <c r="Q57" s="7">
        <f t="shared" si="2"/>
        <v>0</v>
      </c>
    </row>
    <row r="58" spans="1:17" s="3" customFormat="1">
      <c r="A58" s="49"/>
      <c r="B58" s="49"/>
      <c r="C58" s="49"/>
      <c r="D58" s="18"/>
      <c r="E58" s="6" t="s">
        <v>449</v>
      </c>
      <c r="F58" s="7">
        <f>SUM(G58:I58)</f>
        <v>3814.4319799999998</v>
      </c>
      <c r="G58" s="7"/>
      <c r="H58" s="7">
        <v>2827.3319799999999</v>
      </c>
      <c r="I58" s="7">
        <v>987.1</v>
      </c>
      <c r="J58" s="7">
        <f>SUM(K58:M58)</f>
        <v>2018.7323699999999</v>
      </c>
      <c r="K58" s="7"/>
      <c r="L58" s="7">
        <v>1988.83104</v>
      </c>
      <c r="M58" s="7">
        <v>29.901330000000002</v>
      </c>
      <c r="N58" s="7">
        <f t="shared" si="2"/>
        <v>52.923538303598214</v>
      </c>
      <c r="O58" s="7"/>
      <c r="P58" s="7">
        <f t="shared" ref="P58:Q63" si="6">L58/H58*100</f>
        <v>70.343032019890359</v>
      </c>
      <c r="Q58" s="7">
        <f t="shared" si="2"/>
        <v>3.0292098065039004</v>
      </c>
    </row>
    <row r="59" spans="1:17" s="3" customFormat="1">
      <c r="A59" s="49"/>
      <c r="B59" s="49"/>
      <c r="C59" s="49"/>
      <c r="D59" s="18"/>
      <c r="E59" s="6" t="s">
        <v>450</v>
      </c>
      <c r="F59" s="7">
        <f>SUM(G59:I59)</f>
        <v>2498.0680200000002</v>
      </c>
      <c r="G59" s="7"/>
      <c r="H59" s="7">
        <v>2498.0680200000002</v>
      </c>
      <c r="I59" s="7"/>
      <c r="J59" s="7">
        <f>SUM(K59:M59)</f>
        <v>1443.5364</v>
      </c>
      <c r="K59" s="7"/>
      <c r="L59" s="7">
        <v>1443.5364</v>
      </c>
      <c r="M59" s="7"/>
      <c r="N59" s="7">
        <f t="shared" si="2"/>
        <v>57.786112645563584</v>
      </c>
      <c r="O59" s="7"/>
      <c r="P59" s="7">
        <f t="shared" si="6"/>
        <v>57.786112645563584</v>
      </c>
      <c r="Q59" s="7"/>
    </row>
    <row r="60" spans="1:17" s="3" customFormat="1">
      <c r="A60" s="49"/>
      <c r="B60" s="49"/>
      <c r="C60" s="49"/>
      <c r="D60" s="18"/>
      <c r="E60" s="6" t="s">
        <v>451</v>
      </c>
      <c r="F60" s="7">
        <v>2913.3</v>
      </c>
      <c r="G60" s="7"/>
      <c r="H60" s="7">
        <v>2502</v>
      </c>
      <c r="I60" s="7">
        <v>411.3</v>
      </c>
      <c r="J60" s="7">
        <v>42</v>
      </c>
      <c r="K60" s="7"/>
      <c r="L60" s="7">
        <v>42</v>
      </c>
      <c r="M60" s="7">
        <v>0</v>
      </c>
      <c r="N60" s="7">
        <f t="shared" si="2"/>
        <v>1.4416640922665018</v>
      </c>
      <c r="O60" s="7"/>
      <c r="P60" s="7">
        <f t="shared" si="6"/>
        <v>1.6786570743405276</v>
      </c>
      <c r="Q60" s="7">
        <f t="shared" si="6"/>
        <v>0</v>
      </c>
    </row>
    <row r="61" spans="1:17" s="3" customFormat="1">
      <c r="A61" s="49"/>
      <c r="B61" s="49"/>
      <c r="C61" s="49"/>
      <c r="D61" s="18"/>
      <c r="E61" s="6" t="s">
        <v>452</v>
      </c>
      <c r="F61" s="7">
        <v>77.8</v>
      </c>
      <c r="G61" s="7"/>
      <c r="H61" s="7">
        <v>77.8</v>
      </c>
      <c r="I61" s="7"/>
      <c r="J61" s="7">
        <v>7.9108700000000001</v>
      </c>
      <c r="K61" s="7"/>
      <c r="L61" s="7">
        <v>7.9108700000000001</v>
      </c>
      <c r="M61" s="7"/>
      <c r="N61" s="7">
        <f t="shared" si="2"/>
        <v>10.168213367609255</v>
      </c>
      <c r="O61" s="7"/>
      <c r="P61" s="7">
        <f t="shared" si="6"/>
        <v>10.168213367609255</v>
      </c>
      <c r="Q61" s="7"/>
    </row>
    <row r="62" spans="1:17" s="3" customFormat="1">
      <c r="A62" s="49"/>
      <c r="B62" s="49"/>
      <c r="C62" s="49"/>
      <c r="D62" s="18"/>
      <c r="E62" s="6" t="s">
        <v>453</v>
      </c>
      <c r="F62" s="7">
        <v>854.8</v>
      </c>
      <c r="G62" s="7"/>
      <c r="H62" s="7">
        <v>854.8</v>
      </c>
      <c r="I62" s="7"/>
      <c r="J62" s="7">
        <v>266.91000000000003</v>
      </c>
      <c r="K62" s="7"/>
      <c r="L62" s="7">
        <v>266.91000000000003</v>
      </c>
      <c r="M62" s="7"/>
      <c r="N62" s="7">
        <f t="shared" si="2"/>
        <v>31.224847917641558</v>
      </c>
      <c r="O62" s="7"/>
      <c r="P62" s="7">
        <f t="shared" si="6"/>
        <v>31.224847917641558</v>
      </c>
      <c r="Q62" s="7"/>
    </row>
    <row r="63" spans="1:17" s="3" customFormat="1">
      <c r="A63" s="49"/>
      <c r="B63" s="49"/>
      <c r="C63" s="49"/>
      <c r="D63" s="18"/>
      <c r="E63" s="6" t="s">
        <v>454</v>
      </c>
      <c r="F63" s="7">
        <v>2458.6</v>
      </c>
      <c r="G63" s="7"/>
      <c r="H63" s="7">
        <v>2458.6</v>
      </c>
      <c r="I63" s="7"/>
      <c r="J63" s="7">
        <v>826.68043</v>
      </c>
      <c r="K63" s="7"/>
      <c r="L63" s="7">
        <v>826.68043</v>
      </c>
      <c r="M63" s="7"/>
      <c r="N63" s="7">
        <f t="shared" si="2"/>
        <v>33.624031155942404</v>
      </c>
      <c r="O63" s="7"/>
      <c r="P63" s="7">
        <f t="shared" si="6"/>
        <v>33.624031155942404</v>
      </c>
      <c r="Q63" s="7"/>
    </row>
    <row r="64" spans="1:17" s="3" customFormat="1" ht="16.5" customHeight="1">
      <c r="A64" s="49"/>
      <c r="B64" s="49"/>
      <c r="C64" s="49"/>
      <c r="D64" s="17"/>
      <c r="E64" s="6" t="s">
        <v>455</v>
      </c>
      <c r="F64" s="7">
        <v>2846.5</v>
      </c>
      <c r="G64" s="7"/>
      <c r="H64" s="7"/>
      <c r="I64" s="7">
        <v>2846.5</v>
      </c>
      <c r="J64" s="7">
        <v>2392.4838399999999</v>
      </c>
      <c r="K64" s="7"/>
      <c r="L64" s="7"/>
      <c r="M64" s="7">
        <v>2392.4838399999999</v>
      </c>
      <c r="N64" s="7">
        <f t="shared" si="2"/>
        <v>84.050020727208846</v>
      </c>
      <c r="O64" s="7"/>
      <c r="P64" s="7"/>
      <c r="Q64" s="7">
        <f t="shared" ref="Q64:Q68" si="7">M64/I64*100</f>
        <v>84.050020727208846</v>
      </c>
    </row>
    <row r="65" spans="1:17" s="3" customFormat="1" ht="16.5" customHeight="1">
      <c r="A65" s="49"/>
      <c r="B65" s="49"/>
      <c r="C65" s="49"/>
      <c r="D65" s="17"/>
      <c r="E65" s="6" t="s">
        <v>456</v>
      </c>
      <c r="F65" s="7">
        <v>21534.400000000001</v>
      </c>
      <c r="G65" s="7"/>
      <c r="H65" s="7"/>
      <c r="I65" s="7">
        <v>21534.400000000001</v>
      </c>
      <c r="J65" s="7">
        <v>16907.469570000001</v>
      </c>
      <c r="K65" s="7"/>
      <c r="L65" s="7"/>
      <c r="M65" s="7">
        <v>16907.469570000001</v>
      </c>
      <c r="N65" s="7">
        <f t="shared" si="2"/>
        <v>78.513771314733631</v>
      </c>
      <c r="O65" s="7"/>
      <c r="P65" s="7"/>
      <c r="Q65" s="7">
        <f t="shared" si="7"/>
        <v>78.513771314733631</v>
      </c>
    </row>
    <row r="66" spans="1:17" s="3" customFormat="1" ht="13.5" customHeight="1">
      <c r="A66" s="49"/>
      <c r="B66" s="49"/>
      <c r="C66" s="49"/>
      <c r="D66" s="17"/>
      <c r="E66" s="6" t="s">
        <v>457</v>
      </c>
      <c r="F66" s="7">
        <v>5125.9102999999996</v>
      </c>
      <c r="G66" s="7"/>
      <c r="H66" s="7"/>
      <c r="I66" s="7">
        <v>5125.9102999999996</v>
      </c>
      <c r="J66" s="7">
        <v>2219.9930100000001</v>
      </c>
      <c r="K66" s="7"/>
      <c r="L66" s="7"/>
      <c r="M66" s="7">
        <v>2219.9930100000001</v>
      </c>
      <c r="N66" s="7">
        <f t="shared" si="2"/>
        <v>43.309244213657045</v>
      </c>
      <c r="O66" s="7"/>
      <c r="P66" s="7"/>
      <c r="Q66" s="7">
        <f t="shared" si="7"/>
        <v>43.309244213657045</v>
      </c>
    </row>
    <row r="67" spans="1:17" s="3" customFormat="1" ht="13.5" customHeight="1">
      <c r="A67" s="49"/>
      <c r="B67" s="49"/>
      <c r="C67" s="49"/>
      <c r="D67" s="17"/>
      <c r="E67" s="6" t="s">
        <v>458</v>
      </c>
      <c r="F67" s="7">
        <v>64</v>
      </c>
      <c r="G67" s="7"/>
      <c r="H67" s="7"/>
      <c r="I67" s="7">
        <v>64</v>
      </c>
      <c r="J67" s="7">
        <v>39.929000000000002</v>
      </c>
      <c r="K67" s="7"/>
      <c r="L67" s="7"/>
      <c r="M67" s="7">
        <v>39.929000000000002</v>
      </c>
      <c r="N67" s="7">
        <f t="shared" si="2"/>
        <v>62.389062500000001</v>
      </c>
      <c r="O67" s="7"/>
      <c r="P67" s="7"/>
      <c r="Q67" s="7">
        <f t="shared" si="7"/>
        <v>62.389062500000001</v>
      </c>
    </row>
    <row r="68" spans="1:17" s="3" customFormat="1" ht="13.5" customHeight="1">
      <c r="A68" s="49"/>
      <c r="B68" s="49"/>
      <c r="C68" s="49"/>
      <c r="D68" s="17"/>
      <c r="E68" s="6" t="s">
        <v>459</v>
      </c>
      <c r="F68" s="7">
        <v>105.1</v>
      </c>
      <c r="G68" s="7"/>
      <c r="H68" s="7"/>
      <c r="I68" s="7">
        <v>105.1</v>
      </c>
      <c r="J68" s="7">
        <v>28.643000000000001</v>
      </c>
      <c r="K68" s="7"/>
      <c r="L68" s="7"/>
      <c r="M68" s="7">
        <v>28.643000000000001</v>
      </c>
      <c r="N68" s="7">
        <f t="shared" si="2"/>
        <v>27.253092293054237</v>
      </c>
      <c r="O68" s="7"/>
      <c r="P68" s="7"/>
      <c r="Q68" s="7">
        <f t="shared" si="7"/>
        <v>27.253092293054237</v>
      </c>
    </row>
    <row r="69" spans="1:17" s="3" customFormat="1" ht="13.5" customHeight="1">
      <c r="A69" s="49"/>
      <c r="B69" s="49"/>
      <c r="C69" s="49"/>
      <c r="D69" s="17"/>
      <c r="E69" s="6" t="s">
        <v>461</v>
      </c>
      <c r="F69" s="7">
        <v>1954.5</v>
      </c>
      <c r="G69" s="7"/>
      <c r="H69" s="7">
        <v>1954.5</v>
      </c>
      <c r="I69" s="7"/>
      <c r="J69" s="7">
        <v>1694.3692900000001</v>
      </c>
      <c r="K69" s="7"/>
      <c r="L69" s="7">
        <v>1694.3692900000001</v>
      </c>
      <c r="M69" s="7"/>
      <c r="N69" s="7">
        <f t="shared" si="2"/>
        <v>86.690677411102584</v>
      </c>
      <c r="O69" s="7"/>
      <c r="P69" s="7">
        <f t="shared" ref="P69:P70" si="8">L69/H69*100</f>
        <v>86.690677411102584</v>
      </c>
      <c r="Q69" s="7"/>
    </row>
    <row r="70" spans="1:17" s="3" customFormat="1" ht="13.5" customHeight="1">
      <c r="A70" s="49"/>
      <c r="B70" s="49"/>
      <c r="C70" s="49"/>
      <c r="D70" s="17"/>
      <c r="E70" s="6" t="s">
        <v>462</v>
      </c>
      <c r="F70" s="7">
        <v>435</v>
      </c>
      <c r="G70" s="7"/>
      <c r="H70" s="7">
        <v>435</v>
      </c>
      <c r="I70" s="7"/>
      <c r="J70" s="7">
        <v>165.20329000000001</v>
      </c>
      <c r="K70" s="7"/>
      <c r="L70" s="7">
        <v>165.20329000000001</v>
      </c>
      <c r="M70" s="7"/>
      <c r="N70" s="7">
        <f t="shared" si="2"/>
        <v>37.977767816091955</v>
      </c>
      <c r="O70" s="7"/>
      <c r="P70" s="7">
        <f t="shared" si="8"/>
        <v>37.977767816091955</v>
      </c>
      <c r="Q70" s="7"/>
    </row>
    <row r="71" spans="1:17" s="3" customFormat="1" ht="13.5" customHeight="1">
      <c r="A71" s="49"/>
      <c r="B71" s="49"/>
      <c r="C71" s="49"/>
      <c r="D71" s="17"/>
      <c r="E71" s="6" t="s">
        <v>463</v>
      </c>
      <c r="F71" s="7">
        <v>324.10000000000002</v>
      </c>
      <c r="G71" s="7">
        <v>324.10000000000002</v>
      </c>
      <c r="H71" s="7"/>
      <c r="I71" s="7"/>
      <c r="J71" s="7">
        <v>144.03296</v>
      </c>
      <c r="K71" s="7">
        <v>144.03296</v>
      </c>
      <c r="L71" s="7"/>
      <c r="M71" s="7"/>
      <c r="N71" s="7">
        <f t="shared" si="2"/>
        <v>44.440900956494907</v>
      </c>
      <c r="O71" s="7">
        <f t="shared" si="2"/>
        <v>44.440900956494907</v>
      </c>
      <c r="P71" s="7"/>
      <c r="Q71" s="7"/>
    </row>
    <row r="72" spans="1:17" s="3" customFormat="1" ht="13.5" customHeight="1">
      <c r="A72" s="49"/>
      <c r="B72" s="49"/>
      <c r="C72" s="49"/>
      <c r="D72" s="17"/>
      <c r="E72" s="6" t="s">
        <v>464</v>
      </c>
      <c r="F72" s="7">
        <v>5200</v>
      </c>
      <c r="G72" s="7"/>
      <c r="H72" s="7">
        <v>5200</v>
      </c>
      <c r="I72" s="7"/>
      <c r="J72" s="7">
        <v>3799.1570000000002</v>
      </c>
      <c r="K72" s="7"/>
      <c r="L72" s="7">
        <v>3799.1570000000002</v>
      </c>
      <c r="M72" s="7"/>
      <c r="N72" s="7">
        <f t="shared" si="2"/>
        <v>73.060711538461547</v>
      </c>
      <c r="O72" s="7"/>
      <c r="P72" s="7">
        <f t="shared" ref="P72:Q80" si="9">L72/H72*100</f>
        <v>73.060711538461547</v>
      </c>
      <c r="Q72" s="7"/>
    </row>
    <row r="73" spans="1:17" s="3" customFormat="1" ht="13.5" customHeight="1">
      <c r="A73" s="49"/>
      <c r="B73" s="49"/>
      <c r="C73" s="49"/>
      <c r="D73" s="17"/>
      <c r="E73" s="6" t="s">
        <v>465</v>
      </c>
      <c r="F73" s="7">
        <v>5551</v>
      </c>
      <c r="G73" s="7"/>
      <c r="H73" s="7">
        <v>5551</v>
      </c>
      <c r="I73" s="7"/>
      <c r="J73" s="7">
        <v>3992.7396399999998</v>
      </c>
      <c r="K73" s="7"/>
      <c r="L73" s="7">
        <v>3992.7396399999998</v>
      </c>
      <c r="M73" s="7"/>
      <c r="N73" s="7">
        <f t="shared" si="2"/>
        <v>71.928294721671776</v>
      </c>
      <c r="O73" s="7"/>
      <c r="P73" s="7">
        <f t="shared" si="9"/>
        <v>71.928294721671776</v>
      </c>
      <c r="Q73" s="7"/>
    </row>
    <row r="74" spans="1:17" s="3" customFormat="1" ht="13.5" customHeight="1">
      <c r="A74" s="49"/>
      <c r="B74" s="49"/>
      <c r="C74" s="49"/>
      <c r="D74" s="17"/>
      <c r="E74" s="6" t="s">
        <v>466</v>
      </c>
      <c r="F74" s="7">
        <v>12000</v>
      </c>
      <c r="G74" s="7"/>
      <c r="H74" s="7">
        <v>12000</v>
      </c>
      <c r="I74" s="7"/>
      <c r="J74" s="7">
        <v>9200.33122</v>
      </c>
      <c r="K74" s="7"/>
      <c r="L74" s="7">
        <v>9200.33122</v>
      </c>
      <c r="M74" s="7"/>
      <c r="N74" s="7">
        <f t="shared" si="2"/>
        <v>76.669426833333333</v>
      </c>
      <c r="O74" s="7"/>
      <c r="P74" s="7">
        <f t="shared" si="9"/>
        <v>76.669426833333333</v>
      </c>
      <c r="Q74" s="7"/>
    </row>
    <row r="75" spans="1:17" s="3" customFormat="1" ht="59.25" customHeight="1">
      <c r="A75" s="50" t="s">
        <v>18</v>
      </c>
      <c r="B75" s="50" t="s">
        <v>124</v>
      </c>
      <c r="C75" s="50" t="s">
        <v>125</v>
      </c>
      <c r="D75" s="17" t="s">
        <v>16</v>
      </c>
      <c r="E75" s="6"/>
      <c r="F75" s="7">
        <v>343989</v>
      </c>
      <c r="G75" s="7">
        <v>0</v>
      </c>
      <c r="H75" s="7">
        <v>183681.1</v>
      </c>
      <c r="I75" s="7">
        <v>160307.9</v>
      </c>
      <c r="J75" s="7">
        <v>250401.7</v>
      </c>
      <c r="K75" s="7">
        <v>0</v>
      </c>
      <c r="L75" s="7">
        <v>152408.79999999999</v>
      </c>
      <c r="M75" s="7">
        <v>97992.9</v>
      </c>
      <c r="N75" s="7">
        <f t="shared" ref="N75:Q163" si="10">J75/F75*100</f>
        <v>72.793519560218499</v>
      </c>
      <c r="O75" s="7"/>
      <c r="P75" s="7">
        <f t="shared" si="9"/>
        <v>82.974677307572733</v>
      </c>
      <c r="Q75" s="7">
        <f t="shared" si="9"/>
        <v>61.127929440782388</v>
      </c>
    </row>
    <row r="76" spans="1:17" s="3" customFormat="1" ht="96.75" customHeight="1">
      <c r="A76" s="50"/>
      <c r="B76" s="50"/>
      <c r="C76" s="50"/>
      <c r="D76" s="18" t="s">
        <v>403</v>
      </c>
      <c r="E76" s="6"/>
      <c r="F76" s="7">
        <f>SUM(G76:I76)</f>
        <v>343989.02</v>
      </c>
      <c r="G76" s="7">
        <f>SUM(G77:G87)</f>
        <v>0</v>
      </c>
      <c r="H76" s="7">
        <f>SUM(H77:H87)</f>
        <v>183681.1</v>
      </c>
      <c r="I76" s="7">
        <f>SUM(I77:I87)</f>
        <v>160307.91999999998</v>
      </c>
      <c r="J76" s="7">
        <f>SUM(K76:M76)</f>
        <v>250401.64676000003</v>
      </c>
      <c r="K76" s="7">
        <f>SUM(K77:K87)</f>
        <v>0</v>
      </c>
      <c r="L76" s="7">
        <f>SUM(L77:L87)</f>
        <v>152408.77576000002</v>
      </c>
      <c r="M76" s="7">
        <f>SUM(M77:M87)</f>
        <v>97992.870999999999</v>
      </c>
      <c r="N76" s="7">
        <f t="shared" si="10"/>
        <v>72.793499850663849</v>
      </c>
      <c r="O76" s="7"/>
      <c r="P76" s="7">
        <f t="shared" si="9"/>
        <v>82.974664110787671</v>
      </c>
      <c r="Q76" s="7">
        <f t="shared" si="9"/>
        <v>61.127903724282632</v>
      </c>
    </row>
    <row r="77" spans="1:17" s="3" customFormat="1" ht="16.5" customHeight="1">
      <c r="A77" s="50"/>
      <c r="B77" s="50"/>
      <c r="C77" s="50"/>
      <c r="D77" s="17"/>
      <c r="E77" s="6" t="s">
        <v>246</v>
      </c>
      <c r="F77" s="7">
        <v>56871.199999999997</v>
      </c>
      <c r="G77" s="7"/>
      <c r="H77" s="7"/>
      <c r="I77" s="7">
        <v>56871.199999999997</v>
      </c>
      <c r="J77" s="7">
        <v>44266.13</v>
      </c>
      <c r="K77" s="7"/>
      <c r="L77" s="7"/>
      <c r="M77" s="7">
        <v>44266.13</v>
      </c>
      <c r="N77" s="7">
        <f t="shared" si="10"/>
        <v>77.835758696844806</v>
      </c>
      <c r="O77" s="7"/>
      <c r="P77" s="7"/>
      <c r="Q77" s="7">
        <f t="shared" si="9"/>
        <v>77.835758696844806</v>
      </c>
    </row>
    <row r="78" spans="1:17" s="3" customFormat="1" ht="16.5" customHeight="1">
      <c r="A78" s="50"/>
      <c r="B78" s="50"/>
      <c r="C78" s="50"/>
      <c r="D78" s="17"/>
      <c r="E78" s="6" t="s">
        <v>247</v>
      </c>
      <c r="F78" s="7">
        <v>87885.47</v>
      </c>
      <c r="G78" s="7"/>
      <c r="H78" s="7"/>
      <c r="I78" s="7">
        <v>87885.47</v>
      </c>
      <c r="J78" s="7">
        <v>43236.89</v>
      </c>
      <c r="K78" s="7"/>
      <c r="L78" s="7"/>
      <c r="M78" s="7">
        <v>43236.89</v>
      </c>
      <c r="N78" s="7">
        <f t="shared" si="10"/>
        <v>49.196858138211013</v>
      </c>
      <c r="O78" s="7"/>
      <c r="P78" s="7"/>
      <c r="Q78" s="7">
        <f t="shared" si="9"/>
        <v>49.196858138211013</v>
      </c>
    </row>
    <row r="79" spans="1:17" s="3" customFormat="1" ht="16.5" customHeight="1">
      <c r="A79" s="50"/>
      <c r="B79" s="50"/>
      <c r="C79" s="50"/>
      <c r="D79" s="17"/>
      <c r="E79" s="6" t="s">
        <v>248</v>
      </c>
      <c r="F79" s="7">
        <v>10333</v>
      </c>
      <c r="G79" s="7"/>
      <c r="H79" s="7"/>
      <c r="I79" s="7">
        <v>10333</v>
      </c>
      <c r="J79" s="7">
        <v>5971.3760000000002</v>
      </c>
      <c r="K79" s="7"/>
      <c r="L79" s="7"/>
      <c r="M79" s="7">
        <v>5971.3760000000002</v>
      </c>
      <c r="N79" s="7">
        <f t="shared" si="10"/>
        <v>57.78937385076938</v>
      </c>
      <c r="O79" s="7"/>
      <c r="P79" s="7"/>
      <c r="Q79" s="7">
        <f t="shared" si="9"/>
        <v>57.78937385076938</v>
      </c>
    </row>
    <row r="80" spans="1:17" s="3" customFormat="1" ht="16.5" customHeight="1">
      <c r="A80" s="50"/>
      <c r="B80" s="50"/>
      <c r="C80" s="50"/>
      <c r="D80" s="17"/>
      <c r="E80" s="6" t="s">
        <v>249</v>
      </c>
      <c r="F80" s="7">
        <v>5018.25</v>
      </c>
      <c r="G80" s="7"/>
      <c r="H80" s="7"/>
      <c r="I80" s="7">
        <v>5018.25</v>
      </c>
      <c r="J80" s="7">
        <v>4518.4750000000004</v>
      </c>
      <c r="K80" s="7"/>
      <c r="L80" s="7"/>
      <c r="M80" s="7">
        <v>4518.4750000000004</v>
      </c>
      <c r="N80" s="7">
        <f t="shared" si="10"/>
        <v>90.040850894236044</v>
      </c>
      <c r="O80" s="7"/>
      <c r="P80" s="7"/>
      <c r="Q80" s="7">
        <f t="shared" si="9"/>
        <v>90.040850894236044</v>
      </c>
    </row>
    <row r="81" spans="1:17" s="3" customFormat="1" ht="16.5" customHeight="1">
      <c r="A81" s="50"/>
      <c r="B81" s="50"/>
      <c r="C81" s="50"/>
      <c r="D81" s="17"/>
      <c r="E81" s="6" t="s">
        <v>404</v>
      </c>
      <c r="F81" s="7">
        <v>158698.046</v>
      </c>
      <c r="G81" s="7"/>
      <c r="H81" s="7">
        <v>158698.046</v>
      </c>
      <c r="I81" s="7"/>
      <c r="J81" s="7">
        <v>135149.83249999999</v>
      </c>
      <c r="K81" s="7"/>
      <c r="L81" s="7">
        <v>135149.83249999999</v>
      </c>
      <c r="M81" s="7"/>
      <c r="N81" s="7">
        <f t="shared" si="10"/>
        <v>85.161623540090716</v>
      </c>
      <c r="O81" s="7"/>
      <c r="P81" s="7">
        <f t="shared" ref="P81:Q87" si="11">L81/H81*100</f>
        <v>85.161623540090716</v>
      </c>
      <c r="Q81" s="7"/>
    </row>
    <row r="82" spans="1:17" s="3" customFormat="1" ht="16.5" customHeight="1">
      <c r="A82" s="50"/>
      <c r="B82" s="50"/>
      <c r="C82" s="50"/>
      <c r="D82" s="17"/>
      <c r="E82" s="6" t="s">
        <v>405</v>
      </c>
      <c r="F82" s="7">
        <v>2716.5540000000001</v>
      </c>
      <c r="G82" s="7"/>
      <c r="H82" s="7">
        <v>2716.5540000000001</v>
      </c>
      <c r="I82" s="7"/>
      <c r="J82" s="7">
        <v>614.93224999999995</v>
      </c>
      <c r="K82" s="7"/>
      <c r="L82" s="7">
        <v>614.93224999999995</v>
      </c>
      <c r="M82" s="7"/>
      <c r="N82" s="7">
        <f t="shared" si="10"/>
        <v>22.636481733843684</v>
      </c>
      <c r="O82" s="7"/>
      <c r="P82" s="7">
        <f t="shared" si="11"/>
        <v>22.636481733843684</v>
      </c>
      <c r="Q82" s="7"/>
    </row>
    <row r="83" spans="1:17" s="3" customFormat="1" ht="13.5" customHeight="1">
      <c r="A83" s="50"/>
      <c r="B83" s="50"/>
      <c r="C83" s="50"/>
      <c r="D83" s="17"/>
      <c r="E83" s="6" t="s">
        <v>406</v>
      </c>
      <c r="F83" s="7">
        <v>20855.5</v>
      </c>
      <c r="G83" s="7"/>
      <c r="H83" s="7">
        <v>20855.5</v>
      </c>
      <c r="I83" s="7"/>
      <c r="J83" s="7">
        <v>16134.884749999999</v>
      </c>
      <c r="K83" s="7"/>
      <c r="L83" s="7">
        <v>16134.884749999999</v>
      </c>
      <c r="M83" s="7"/>
      <c r="N83" s="7">
        <f t="shared" si="10"/>
        <v>77.365130301359358</v>
      </c>
      <c r="O83" s="7"/>
      <c r="P83" s="7">
        <f t="shared" si="11"/>
        <v>77.365130301359358</v>
      </c>
      <c r="Q83" s="7"/>
    </row>
    <row r="84" spans="1:17" s="3" customFormat="1" ht="13.5" customHeight="1">
      <c r="A84" s="50"/>
      <c r="B84" s="50"/>
      <c r="C84" s="50"/>
      <c r="D84" s="17"/>
      <c r="E84" s="6" t="s">
        <v>407</v>
      </c>
      <c r="F84" s="7">
        <v>841</v>
      </c>
      <c r="G84" s="7"/>
      <c r="H84" s="7">
        <v>841</v>
      </c>
      <c r="I84" s="7"/>
      <c r="J84" s="7">
        <v>406.00538999999998</v>
      </c>
      <c r="K84" s="7"/>
      <c r="L84" s="7">
        <v>406.00538999999998</v>
      </c>
      <c r="M84" s="7"/>
      <c r="N84" s="7">
        <f t="shared" si="10"/>
        <v>48.276502972651599</v>
      </c>
      <c r="O84" s="7"/>
      <c r="P84" s="7">
        <f t="shared" si="11"/>
        <v>48.276502972651599</v>
      </c>
      <c r="Q84" s="7"/>
    </row>
    <row r="85" spans="1:17" s="3" customFormat="1" ht="13.5" customHeight="1">
      <c r="A85" s="50"/>
      <c r="B85" s="50"/>
      <c r="C85" s="50"/>
      <c r="D85" s="17"/>
      <c r="E85" s="6" t="s">
        <v>408</v>
      </c>
      <c r="F85" s="7">
        <v>120</v>
      </c>
      <c r="G85" s="7"/>
      <c r="H85" s="7">
        <v>120</v>
      </c>
      <c r="I85" s="7"/>
      <c r="J85" s="7">
        <v>40.620869999999996</v>
      </c>
      <c r="K85" s="7"/>
      <c r="L85" s="7">
        <v>40.620869999999996</v>
      </c>
      <c r="M85" s="7"/>
      <c r="N85" s="7">
        <f t="shared" si="10"/>
        <v>33.850724999999997</v>
      </c>
      <c r="O85" s="7"/>
      <c r="P85" s="7">
        <f t="shared" si="11"/>
        <v>33.850724999999997</v>
      </c>
      <c r="Q85" s="7"/>
    </row>
    <row r="86" spans="1:17" s="3" customFormat="1" ht="13.5" customHeight="1">
      <c r="A86" s="50"/>
      <c r="B86" s="50"/>
      <c r="C86" s="50"/>
      <c r="D86" s="17"/>
      <c r="E86" s="6" t="s">
        <v>409</v>
      </c>
      <c r="F86" s="7">
        <v>400</v>
      </c>
      <c r="G86" s="7"/>
      <c r="H86" s="7">
        <v>200</v>
      </c>
      <c r="I86" s="7">
        <v>200</v>
      </c>
      <c r="J86" s="7">
        <v>0</v>
      </c>
      <c r="K86" s="7"/>
      <c r="L86" s="7">
        <v>0</v>
      </c>
      <c r="M86" s="7">
        <v>0</v>
      </c>
      <c r="N86" s="7">
        <f t="shared" si="10"/>
        <v>0</v>
      </c>
      <c r="O86" s="7"/>
      <c r="P86" s="7">
        <f t="shared" si="11"/>
        <v>0</v>
      </c>
      <c r="Q86" s="7">
        <f t="shared" si="11"/>
        <v>0</v>
      </c>
    </row>
    <row r="87" spans="1:17" s="3" customFormat="1">
      <c r="A87" s="50"/>
      <c r="B87" s="50"/>
      <c r="C87" s="50"/>
      <c r="D87" s="8"/>
      <c r="E87" s="6" t="s">
        <v>411</v>
      </c>
      <c r="F87" s="7">
        <v>250</v>
      </c>
      <c r="G87" s="7"/>
      <c r="H87" s="7">
        <v>250</v>
      </c>
      <c r="I87" s="7"/>
      <c r="J87" s="7">
        <v>62.5</v>
      </c>
      <c r="K87" s="7"/>
      <c r="L87" s="7">
        <v>62.5</v>
      </c>
      <c r="M87" s="7"/>
      <c r="N87" s="7">
        <f t="shared" si="10"/>
        <v>25</v>
      </c>
      <c r="O87" s="7"/>
      <c r="P87" s="7">
        <f t="shared" si="11"/>
        <v>25</v>
      </c>
      <c r="Q87" s="7"/>
    </row>
    <row r="88" spans="1:17" s="3" customFormat="1" ht="29.25" customHeight="1">
      <c r="A88" s="50" t="s">
        <v>126</v>
      </c>
      <c r="B88" s="50" t="s">
        <v>127</v>
      </c>
      <c r="C88" s="50" t="s">
        <v>402</v>
      </c>
      <c r="D88" s="17" t="s">
        <v>16</v>
      </c>
      <c r="E88" s="6"/>
      <c r="F88" s="7">
        <v>160107.9</v>
      </c>
      <c r="G88" s="7"/>
      <c r="H88" s="7"/>
      <c r="I88" s="7">
        <v>160107.9</v>
      </c>
      <c r="J88" s="7">
        <v>97992.9</v>
      </c>
      <c r="K88" s="7"/>
      <c r="L88" s="7"/>
      <c r="M88" s="7">
        <v>97992.9</v>
      </c>
      <c r="N88" s="7">
        <f t="shared" si="10"/>
        <v>61.204287858375508</v>
      </c>
      <c r="O88" s="7" t="e">
        <f t="shared" si="10"/>
        <v>#DIV/0!</v>
      </c>
      <c r="P88" s="7" t="e">
        <f t="shared" si="10"/>
        <v>#DIV/0!</v>
      </c>
      <c r="Q88" s="7">
        <f t="shared" si="10"/>
        <v>61.204287858375508</v>
      </c>
    </row>
    <row r="89" spans="1:17" s="3" customFormat="1" ht="99" customHeight="1">
      <c r="A89" s="50"/>
      <c r="B89" s="50"/>
      <c r="C89" s="50"/>
      <c r="D89" s="18" t="s">
        <v>403</v>
      </c>
      <c r="E89" s="6"/>
      <c r="F89" s="7">
        <v>160107.9</v>
      </c>
      <c r="G89" s="7"/>
      <c r="H89" s="7"/>
      <c r="I89" s="7">
        <v>160107.9</v>
      </c>
      <c r="J89" s="7">
        <v>97992.9</v>
      </c>
      <c r="K89" s="7"/>
      <c r="L89" s="7"/>
      <c r="M89" s="7">
        <v>97992.9</v>
      </c>
      <c r="N89" s="7">
        <f t="shared" si="10"/>
        <v>61.204287858375508</v>
      </c>
      <c r="O89" s="7"/>
      <c r="P89" s="7"/>
      <c r="Q89" s="7">
        <f t="shared" si="10"/>
        <v>61.204287858375508</v>
      </c>
    </row>
    <row r="90" spans="1:17" s="3" customFormat="1" ht="16.5" customHeight="1">
      <c r="A90" s="50"/>
      <c r="B90" s="50"/>
      <c r="C90" s="50"/>
      <c r="D90" s="17"/>
      <c r="E90" s="6" t="s">
        <v>246</v>
      </c>
      <c r="F90" s="7">
        <v>56871.199999999997</v>
      </c>
      <c r="G90" s="7"/>
      <c r="H90" s="7"/>
      <c r="I90" s="7">
        <v>56871.199999999997</v>
      </c>
      <c r="J90" s="7">
        <v>44266.13</v>
      </c>
      <c r="K90" s="7"/>
      <c r="L90" s="7"/>
      <c r="M90" s="7">
        <v>44266.13</v>
      </c>
      <c r="N90" s="7">
        <f t="shared" si="10"/>
        <v>77.835758696844806</v>
      </c>
      <c r="O90" s="7"/>
      <c r="P90" s="7"/>
      <c r="Q90" s="7">
        <f t="shared" si="10"/>
        <v>77.835758696844806</v>
      </c>
    </row>
    <row r="91" spans="1:17" s="3" customFormat="1" ht="16.5" customHeight="1">
      <c r="A91" s="50"/>
      <c r="B91" s="50"/>
      <c r="C91" s="50"/>
      <c r="D91" s="17"/>
      <c r="E91" s="6" t="s">
        <v>247</v>
      </c>
      <c r="F91" s="7">
        <v>87885.47</v>
      </c>
      <c r="G91" s="7"/>
      <c r="H91" s="7"/>
      <c r="I91" s="7">
        <v>87885.47</v>
      </c>
      <c r="J91" s="7">
        <v>43236.89</v>
      </c>
      <c r="K91" s="7"/>
      <c r="L91" s="7"/>
      <c r="M91" s="7">
        <v>43236.89</v>
      </c>
      <c r="N91" s="7">
        <f t="shared" si="10"/>
        <v>49.196858138211013</v>
      </c>
      <c r="O91" s="7"/>
      <c r="P91" s="7"/>
      <c r="Q91" s="7">
        <f t="shared" si="10"/>
        <v>49.196858138211013</v>
      </c>
    </row>
    <row r="92" spans="1:17" s="3" customFormat="1" ht="16.5" customHeight="1">
      <c r="A92" s="50"/>
      <c r="B92" s="50"/>
      <c r="C92" s="50"/>
      <c r="D92" s="17"/>
      <c r="E92" s="6" t="s">
        <v>248</v>
      </c>
      <c r="F92" s="7">
        <v>10333</v>
      </c>
      <c r="G92" s="7"/>
      <c r="H92" s="7"/>
      <c r="I92" s="7">
        <v>10333</v>
      </c>
      <c r="J92" s="7">
        <v>5971.3760000000002</v>
      </c>
      <c r="K92" s="7"/>
      <c r="L92" s="7"/>
      <c r="M92" s="7">
        <v>5971.3760000000002</v>
      </c>
      <c r="N92" s="7">
        <f t="shared" si="10"/>
        <v>57.78937385076938</v>
      </c>
      <c r="O92" s="7"/>
      <c r="P92" s="7"/>
      <c r="Q92" s="7">
        <f t="shared" si="10"/>
        <v>57.78937385076938</v>
      </c>
    </row>
    <row r="93" spans="1:17" s="3" customFormat="1" ht="16.5" customHeight="1">
      <c r="A93" s="50"/>
      <c r="B93" s="50"/>
      <c r="C93" s="50"/>
      <c r="D93" s="17"/>
      <c r="E93" s="6" t="s">
        <v>249</v>
      </c>
      <c r="F93" s="7">
        <v>5018.25</v>
      </c>
      <c r="G93" s="7"/>
      <c r="H93" s="7"/>
      <c r="I93" s="7">
        <v>5018.25</v>
      </c>
      <c r="J93" s="7">
        <v>4518.4750000000004</v>
      </c>
      <c r="K93" s="7"/>
      <c r="L93" s="7"/>
      <c r="M93" s="7">
        <v>4518.4750000000004</v>
      </c>
      <c r="N93" s="7">
        <f t="shared" si="10"/>
        <v>90.040850894236044</v>
      </c>
      <c r="O93" s="7"/>
      <c r="P93" s="7"/>
      <c r="Q93" s="7">
        <f t="shared" si="10"/>
        <v>90.040850894236044</v>
      </c>
    </row>
    <row r="94" spans="1:17" s="3" customFormat="1" ht="56.25" customHeight="1">
      <c r="A94" s="50" t="s">
        <v>128</v>
      </c>
      <c r="B94" s="50" t="s">
        <v>129</v>
      </c>
      <c r="C94" s="50" t="s">
        <v>130</v>
      </c>
      <c r="D94" s="17" t="s">
        <v>16</v>
      </c>
      <c r="E94" s="6"/>
      <c r="F94" s="7">
        <v>182270.1</v>
      </c>
      <c r="G94" s="7"/>
      <c r="H94" s="7">
        <v>182270.1</v>
      </c>
      <c r="I94" s="7"/>
      <c r="J94" s="7">
        <v>151899.70000000001</v>
      </c>
      <c r="K94" s="7"/>
      <c r="L94" s="7">
        <v>151899.70000000001</v>
      </c>
      <c r="M94" s="7"/>
      <c r="N94" s="7">
        <f t="shared" si="10"/>
        <v>83.337694992212107</v>
      </c>
      <c r="O94" s="7"/>
      <c r="P94" s="7">
        <f t="shared" si="10"/>
        <v>83.337694992212107</v>
      </c>
      <c r="Q94" s="7"/>
    </row>
    <row r="95" spans="1:17" s="3" customFormat="1" ht="79.5">
      <c r="A95" s="50"/>
      <c r="B95" s="50"/>
      <c r="C95" s="50"/>
      <c r="D95" s="18" t="s">
        <v>403</v>
      </c>
      <c r="E95" s="6"/>
      <c r="F95" s="7">
        <v>182270.1</v>
      </c>
      <c r="G95" s="7"/>
      <c r="H95" s="7">
        <v>182270.1</v>
      </c>
      <c r="I95" s="7"/>
      <c r="J95" s="7">
        <v>151899.70000000001</v>
      </c>
      <c r="K95" s="7"/>
      <c r="L95" s="7">
        <v>151899.70000000001</v>
      </c>
      <c r="M95" s="7"/>
      <c r="N95" s="7">
        <f t="shared" si="10"/>
        <v>83.337694992212107</v>
      </c>
      <c r="O95" s="7"/>
      <c r="P95" s="7">
        <f t="shared" si="10"/>
        <v>83.337694992212107</v>
      </c>
      <c r="Q95" s="7"/>
    </row>
    <row r="96" spans="1:17" s="3" customFormat="1">
      <c r="A96" s="50"/>
      <c r="B96" s="50"/>
      <c r="C96" s="50"/>
      <c r="D96" s="18"/>
      <c r="E96" s="6" t="s">
        <v>404</v>
      </c>
      <c r="F96" s="7">
        <v>158698.046</v>
      </c>
      <c r="G96" s="7"/>
      <c r="H96" s="7">
        <v>158698.046</v>
      </c>
      <c r="I96" s="7"/>
      <c r="J96" s="7">
        <v>135149.83249999999</v>
      </c>
      <c r="K96" s="7"/>
      <c r="L96" s="7">
        <v>135149.83249999999</v>
      </c>
      <c r="M96" s="7"/>
      <c r="N96" s="7">
        <f t="shared" si="10"/>
        <v>85.161623540090716</v>
      </c>
      <c r="O96" s="7"/>
      <c r="P96" s="7">
        <f t="shared" si="10"/>
        <v>85.161623540090716</v>
      </c>
      <c r="Q96" s="7"/>
    </row>
    <row r="97" spans="1:17" s="3" customFormat="1">
      <c r="A97" s="50"/>
      <c r="B97" s="50"/>
      <c r="C97" s="50"/>
      <c r="D97" s="18"/>
      <c r="E97" s="6" t="s">
        <v>405</v>
      </c>
      <c r="F97" s="7">
        <v>2716.5540000000001</v>
      </c>
      <c r="G97" s="7"/>
      <c r="H97" s="7">
        <v>2716.5540000000001</v>
      </c>
      <c r="I97" s="7"/>
      <c r="J97" s="7">
        <v>614.93224999999995</v>
      </c>
      <c r="K97" s="7"/>
      <c r="L97" s="7">
        <v>614.93224999999995</v>
      </c>
      <c r="M97" s="7"/>
      <c r="N97" s="7">
        <f t="shared" si="10"/>
        <v>22.636481733843684</v>
      </c>
      <c r="O97" s="7"/>
      <c r="P97" s="7">
        <f t="shared" si="10"/>
        <v>22.636481733843684</v>
      </c>
      <c r="Q97" s="7"/>
    </row>
    <row r="98" spans="1:17" s="3" customFormat="1">
      <c r="A98" s="50"/>
      <c r="B98" s="50"/>
      <c r="C98" s="50"/>
      <c r="D98" s="18"/>
      <c r="E98" s="6" t="s">
        <v>406</v>
      </c>
      <c r="F98" s="7">
        <v>20855.5</v>
      </c>
      <c r="G98" s="7"/>
      <c r="H98" s="7">
        <v>20855.5</v>
      </c>
      <c r="I98" s="7"/>
      <c r="J98" s="7">
        <v>16134.884749999999</v>
      </c>
      <c r="K98" s="7"/>
      <c r="L98" s="7">
        <v>16134.884749999999</v>
      </c>
      <c r="M98" s="7"/>
      <c r="N98" s="7">
        <f t="shared" si="10"/>
        <v>77.365130301359358</v>
      </c>
      <c r="O98" s="7"/>
      <c r="P98" s="7">
        <f t="shared" si="10"/>
        <v>77.365130301359358</v>
      </c>
      <c r="Q98" s="7"/>
    </row>
    <row r="99" spans="1:17" s="3" customFormat="1" ht="49.5" customHeight="1">
      <c r="A99" s="50" t="s">
        <v>131</v>
      </c>
      <c r="B99" s="50" t="s">
        <v>132</v>
      </c>
      <c r="C99" s="50" t="s">
        <v>133</v>
      </c>
      <c r="D99" s="17" t="s">
        <v>16</v>
      </c>
      <c r="E99" s="6"/>
      <c r="F99" s="7">
        <v>961</v>
      </c>
      <c r="G99" s="7"/>
      <c r="H99" s="7">
        <v>961</v>
      </c>
      <c r="I99" s="7"/>
      <c r="J99" s="7">
        <v>446.6</v>
      </c>
      <c r="K99" s="7"/>
      <c r="L99" s="7">
        <v>446.6</v>
      </c>
      <c r="M99" s="7"/>
      <c r="N99" s="7">
        <f t="shared" si="10"/>
        <v>46.472424557752348</v>
      </c>
      <c r="O99" s="7"/>
      <c r="P99" s="7">
        <f t="shared" si="10"/>
        <v>46.472424557752348</v>
      </c>
      <c r="Q99" s="7"/>
    </row>
    <row r="100" spans="1:17" s="3" customFormat="1" ht="79.5">
      <c r="A100" s="50"/>
      <c r="B100" s="50"/>
      <c r="C100" s="50"/>
      <c r="D100" s="18" t="s">
        <v>403</v>
      </c>
      <c r="E100" s="6"/>
      <c r="F100" s="7">
        <v>961</v>
      </c>
      <c r="G100" s="7"/>
      <c r="H100" s="7">
        <v>961</v>
      </c>
      <c r="I100" s="7"/>
      <c r="J100" s="7">
        <v>446.6</v>
      </c>
      <c r="K100" s="7"/>
      <c r="L100" s="7">
        <v>446.6</v>
      </c>
      <c r="M100" s="7"/>
      <c r="N100" s="7">
        <f t="shared" si="10"/>
        <v>46.472424557752348</v>
      </c>
      <c r="O100" s="7"/>
      <c r="P100" s="7">
        <f t="shared" si="10"/>
        <v>46.472424557752348</v>
      </c>
      <c r="Q100" s="7"/>
    </row>
    <row r="101" spans="1:17" s="3" customFormat="1">
      <c r="A101" s="50"/>
      <c r="B101" s="50"/>
      <c r="C101" s="50"/>
      <c r="D101" s="18"/>
      <c r="E101" s="6" t="s">
        <v>407</v>
      </c>
      <c r="F101" s="7">
        <v>841</v>
      </c>
      <c r="G101" s="7"/>
      <c r="H101" s="7">
        <v>841</v>
      </c>
      <c r="I101" s="7"/>
      <c r="J101" s="7">
        <v>406.00538999999998</v>
      </c>
      <c r="K101" s="7"/>
      <c r="L101" s="7">
        <v>406.00538999999998</v>
      </c>
      <c r="M101" s="7"/>
      <c r="N101" s="7">
        <f t="shared" si="10"/>
        <v>48.276502972651599</v>
      </c>
      <c r="O101" s="7"/>
      <c r="P101" s="7">
        <f t="shared" si="10"/>
        <v>48.276502972651599</v>
      </c>
      <c r="Q101" s="7"/>
    </row>
    <row r="102" spans="1:17" s="3" customFormat="1">
      <c r="A102" s="50"/>
      <c r="B102" s="50"/>
      <c r="C102" s="50"/>
      <c r="D102" s="18"/>
      <c r="E102" s="6" t="s">
        <v>408</v>
      </c>
      <c r="F102" s="7">
        <v>120</v>
      </c>
      <c r="G102" s="7"/>
      <c r="H102" s="7">
        <v>120</v>
      </c>
      <c r="I102" s="7"/>
      <c r="J102" s="7">
        <v>40.620869999999996</v>
      </c>
      <c r="K102" s="7"/>
      <c r="L102" s="7">
        <v>40.620869999999996</v>
      </c>
      <c r="M102" s="7"/>
      <c r="N102" s="7">
        <f t="shared" si="10"/>
        <v>33.850724999999997</v>
      </c>
      <c r="O102" s="7"/>
      <c r="P102" s="7">
        <f t="shared" si="10"/>
        <v>33.850724999999997</v>
      </c>
      <c r="Q102" s="7"/>
    </row>
    <row r="103" spans="1:17" s="3" customFormat="1" ht="24.75" customHeight="1">
      <c r="A103" s="50" t="s">
        <v>135</v>
      </c>
      <c r="B103" s="50" t="s">
        <v>136</v>
      </c>
      <c r="C103" s="50" t="s">
        <v>410</v>
      </c>
      <c r="D103" s="17" t="s">
        <v>16</v>
      </c>
      <c r="E103" s="6" t="s">
        <v>137</v>
      </c>
      <c r="F103" s="7">
        <v>400</v>
      </c>
      <c r="G103" s="7"/>
      <c r="H103" s="7">
        <v>200</v>
      </c>
      <c r="I103" s="7">
        <v>200</v>
      </c>
      <c r="J103" s="7">
        <v>0</v>
      </c>
      <c r="K103" s="7"/>
      <c r="L103" s="7">
        <v>0</v>
      </c>
      <c r="M103" s="7">
        <v>0</v>
      </c>
      <c r="N103" s="7">
        <f t="shared" si="10"/>
        <v>0</v>
      </c>
      <c r="O103" s="7"/>
      <c r="P103" s="7">
        <f t="shared" si="10"/>
        <v>0</v>
      </c>
      <c r="Q103" s="7">
        <f t="shared" si="10"/>
        <v>0</v>
      </c>
    </row>
    <row r="104" spans="1:17" s="3" customFormat="1" ht="79.5">
      <c r="A104" s="50"/>
      <c r="B104" s="50"/>
      <c r="C104" s="50"/>
      <c r="D104" s="18" t="s">
        <v>403</v>
      </c>
      <c r="E104" s="6"/>
      <c r="F104" s="7">
        <v>400</v>
      </c>
      <c r="G104" s="7"/>
      <c r="H104" s="7">
        <v>200</v>
      </c>
      <c r="I104" s="7">
        <v>200</v>
      </c>
      <c r="J104" s="7">
        <v>0</v>
      </c>
      <c r="K104" s="7"/>
      <c r="L104" s="7">
        <v>0</v>
      </c>
      <c r="M104" s="7">
        <v>0</v>
      </c>
      <c r="N104" s="7">
        <f t="shared" si="10"/>
        <v>0</v>
      </c>
      <c r="O104" s="7"/>
      <c r="P104" s="7">
        <f t="shared" si="10"/>
        <v>0</v>
      </c>
      <c r="Q104" s="7">
        <f t="shared" si="10"/>
        <v>0</v>
      </c>
    </row>
    <row r="105" spans="1:17" s="3" customFormat="1">
      <c r="A105" s="50"/>
      <c r="B105" s="50"/>
      <c r="C105" s="50"/>
      <c r="D105" s="18"/>
      <c r="E105" s="6" t="s">
        <v>409</v>
      </c>
      <c r="F105" s="7">
        <v>200</v>
      </c>
      <c r="G105" s="7"/>
      <c r="H105" s="7"/>
      <c r="I105" s="7">
        <v>200</v>
      </c>
      <c r="J105" s="7">
        <v>0</v>
      </c>
      <c r="K105" s="7"/>
      <c r="L105" s="7"/>
      <c r="M105" s="7">
        <v>0</v>
      </c>
      <c r="N105" s="7">
        <f t="shared" si="10"/>
        <v>0</v>
      </c>
      <c r="O105" s="7"/>
      <c r="P105" s="7"/>
      <c r="Q105" s="7">
        <f t="shared" si="10"/>
        <v>0</v>
      </c>
    </row>
    <row r="106" spans="1:17" s="3" customFormat="1">
      <c r="A106" s="50"/>
      <c r="B106" s="50"/>
      <c r="C106" s="50"/>
      <c r="D106" s="18"/>
      <c r="E106" s="6" t="s">
        <v>409</v>
      </c>
      <c r="F106" s="7">
        <v>200</v>
      </c>
      <c r="G106" s="7"/>
      <c r="H106" s="7">
        <v>200</v>
      </c>
      <c r="I106" s="7"/>
      <c r="J106" s="7">
        <v>0</v>
      </c>
      <c r="K106" s="7"/>
      <c r="L106" s="7">
        <v>0</v>
      </c>
      <c r="M106" s="7"/>
      <c r="N106" s="7">
        <f t="shared" si="10"/>
        <v>0</v>
      </c>
      <c r="O106" s="7"/>
      <c r="P106" s="7">
        <f t="shared" ref="P106" si="12">L106/H106*100</f>
        <v>0</v>
      </c>
      <c r="Q106" s="7"/>
    </row>
    <row r="107" spans="1:17" s="3" customFormat="1" ht="85.5" customHeight="1">
      <c r="A107" s="50" t="s">
        <v>139</v>
      </c>
      <c r="B107" s="50" t="s">
        <v>140</v>
      </c>
      <c r="C107" s="50" t="s">
        <v>141</v>
      </c>
      <c r="D107" s="17" t="s">
        <v>16</v>
      </c>
      <c r="E107" s="6"/>
      <c r="F107" s="7">
        <v>250</v>
      </c>
      <c r="G107" s="7"/>
      <c r="H107" s="7">
        <v>250</v>
      </c>
      <c r="I107" s="7"/>
      <c r="J107" s="7">
        <v>62.5</v>
      </c>
      <c r="K107" s="7"/>
      <c r="L107" s="7">
        <v>62.5</v>
      </c>
      <c r="M107" s="7"/>
      <c r="N107" s="7">
        <f t="shared" si="10"/>
        <v>25</v>
      </c>
      <c r="O107" s="7"/>
      <c r="P107" s="7">
        <f t="shared" si="10"/>
        <v>25</v>
      </c>
      <c r="Q107" s="7"/>
    </row>
    <row r="108" spans="1:17" s="3" customFormat="1" ht="85.5" customHeight="1">
      <c r="A108" s="50"/>
      <c r="B108" s="50"/>
      <c r="C108" s="50"/>
      <c r="D108" s="18" t="s">
        <v>403</v>
      </c>
      <c r="E108" s="6"/>
      <c r="F108" s="7">
        <v>250</v>
      </c>
      <c r="G108" s="7"/>
      <c r="H108" s="7">
        <v>250</v>
      </c>
      <c r="I108" s="7"/>
      <c r="J108" s="7">
        <v>62.5</v>
      </c>
      <c r="K108" s="7"/>
      <c r="L108" s="7">
        <v>62.5</v>
      </c>
      <c r="M108" s="7"/>
      <c r="N108" s="7">
        <f t="shared" si="10"/>
        <v>25</v>
      </c>
      <c r="O108" s="7"/>
      <c r="P108" s="7">
        <f t="shared" si="10"/>
        <v>25</v>
      </c>
      <c r="Q108" s="7"/>
    </row>
    <row r="109" spans="1:17" s="3" customFormat="1">
      <c r="A109" s="50"/>
      <c r="B109" s="50"/>
      <c r="C109" s="50"/>
      <c r="D109" s="18"/>
      <c r="E109" s="6" t="s">
        <v>411</v>
      </c>
      <c r="F109" s="7">
        <v>250</v>
      </c>
      <c r="G109" s="7"/>
      <c r="H109" s="7">
        <v>250</v>
      </c>
      <c r="I109" s="7"/>
      <c r="J109" s="7">
        <v>62.5</v>
      </c>
      <c r="K109" s="7"/>
      <c r="L109" s="7">
        <v>62.5</v>
      </c>
      <c r="M109" s="7"/>
      <c r="N109" s="7">
        <f t="shared" si="10"/>
        <v>25</v>
      </c>
      <c r="O109" s="7"/>
      <c r="P109" s="7">
        <f t="shared" si="10"/>
        <v>25</v>
      </c>
      <c r="Q109" s="7"/>
    </row>
    <row r="110" spans="1:17" s="3" customFormat="1" ht="32.25" customHeight="1">
      <c r="A110" s="53" t="s">
        <v>20</v>
      </c>
      <c r="B110" s="56" t="s">
        <v>143</v>
      </c>
      <c r="C110" s="56" t="s">
        <v>144</v>
      </c>
      <c r="D110" s="17" t="s">
        <v>16</v>
      </c>
      <c r="E110" s="6"/>
      <c r="F110" s="7">
        <v>624528.19999999995</v>
      </c>
      <c r="G110" s="7">
        <v>26812.5</v>
      </c>
      <c r="H110" s="7">
        <v>463129.9</v>
      </c>
      <c r="I110" s="7">
        <v>134585.79999999999</v>
      </c>
      <c r="J110" s="7">
        <v>444502</v>
      </c>
      <c r="K110" s="7">
        <v>3807.5</v>
      </c>
      <c r="L110" s="7">
        <v>345210.1</v>
      </c>
      <c r="M110" s="7">
        <v>95484.4</v>
      </c>
      <c r="N110" s="7">
        <f t="shared" si="10"/>
        <v>71.174047865252533</v>
      </c>
      <c r="O110" s="7">
        <f t="shared" si="10"/>
        <v>14.200466200466199</v>
      </c>
      <c r="P110" s="7">
        <f t="shared" si="10"/>
        <v>74.538504207998656</v>
      </c>
      <c r="Q110" s="7">
        <f t="shared" si="10"/>
        <v>70.94686066434943</v>
      </c>
    </row>
    <row r="111" spans="1:17" s="3" customFormat="1" ht="79.5">
      <c r="A111" s="54"/>
      <c r="B111" s="57"/>
      <c r="C111" s="57"/>
      <c r="D111" s="18" t="s">
        <v>403</v>
      </c>
      <c r="E111" s="6"/>
      <c r="F111" s="7">
        <v>624528.19999999995</v>
      </c>
      <c r="G111" s="7">
        <v>26812.5</v>
      </c>
      <c r="H111" s="7">
        <v>463129.9</v>
      </c>
      <c r="I111" s="7">
        <v>134585.79999999999</v>
      </c>
      <c r="J111" s="7">
        <v>444502</v>
      </c>
      <c r="K111" s="7">
        <v>3807.5</v>
      </c>
      <c r="L111" s="7">
        <v>345210.1</v>
      </c>
      <c r="M111" s="7">
        <v>95484.4</v>
      </c>
      <c r="N111" s="7">
        <f t="shared" si="10"/>
        <v>71.174047865252533</v>
      </c>
      <c r="O111" s="7">
        <f t="shared" si="10"/>
        <v>14.200466200466199</v>
      </c>
      <c r="P111" s="7">
        <f t="shared" si="10"/>
        <v>74.538504207998656</v>
      </c>
      <c r="Q111" s="7">
        <f t="shared" si="10"/>
        <v>70.94686066434943</v>
      </c>
    </row>
    <row r="112" spans="1:17" s="3" customFormat="1">
      <c r="A112" s="54"/>
      <c r="B112" s="57"/>
      <c r="C112" s="57"/>
      <c r="D112" s="18"/>
      <c r="E112" s="6" t="s">
        <v>412</v>
      </c>
      <c r="F112" s="7">
        <v>813.81299999999999</v>
      </c>
      <c r="G112" s="7"/>
      <c r="H112" s="7"/>
      <c r="I112" s="7">
        <v>813.81299999999999</v>
      </c>
      <c r="J112" s="7">
        <v>813.81299999999999</v>
      </c>
      <c r="K112" s="7"/>
      <c r="L112" s="7"/>
      <c r="M112" s="7">
        <v>813.81299999999999</v>
      </c>
      <c r="N112" s="7">
        <f t="shared" si="10"/>
        <v>100</v>
      </c>
      <c r="O112" s="7"/>
      <c r="P112" s="7"/>
      <c r="Q112" s="7">
        <f t="shared" si="10"/>
        <v>100</v>
      </c>
    </row>
    <row r="113" spans="1:17" s="3" customFormat="1">
      <c r="A113" s="54"/>
      <c r="B113" s="57"/>
      <c r="C113" s="57"/>
      <c r="D113" s="18"/>
      <c r="E113" s="6" t="s">
        <v>413</v>
      </c>
      <c r="F113" s="7">
        <v>84764.622210000001</v>
      </c>
      <c r="G113" s="7"/>
      <c r="H113" s="7"/>
      <c r="I113" s="7">
        <v>84764.622210000001</v>
      </c>
      <c r="J113" s="7">
        <v>60690.972889999997</v>
      </c>
      <c r="K113" s="7"/>
      <c r="L113" s="7"/>
      <c r="M113" s="7">
        <v>60690.972889999997</v>
      </c>
      <c r="N113" s="7">
        <f t="shared" si="10"/>
        <v>71.599414127796408</v>
      </c>
      <c r="O113" s="7"/>
      <c r="P113" s="7"/>
      <c r="Q113" s="7">
        <f t="shared" si="10"/>
        <v>71.599414127796408</v>
      </c>
    </row>
    <row r="114" spans="1:17" s="3" customFormat="1">
      <c r="A114" s="54"/>
      <c r="B114" s="57"/>
      <c r="C114" s="57"/>
      <c r="D114" s="18"/>
      <c r="E114" s="6" t="s">
        <v>414</v>
      </c>
      <c r="F114" s="7">
        <v>34476.923940000001</v>
      </c>
      <c r="G114" s="7"/>
      <c r="H114" s="7"/>
      <c r="I114" s="7">
        <v>34476.923940000001</v>
      </c>
      <c r="J114" s="7">
        <v>22688.458839999999</v>
      </c>
      <c r="K114" s="7"/>
      <c r="L114" s="7"/>
      <c r="M114" s="7">
        <v>22688.458839999999</v>
      </c>
      <c r="N114" s="7">
        <f t="shared" si="10"/>
        <v>65.807665670767491</v>
      </c>
      <c r="O114" s="7"/>
      <c r="P114" s="7"/>
      <c r="Q114" s="7">
        <f t="shared" si="10"/>
        <v>65.807665670767491</v>
      </c>
    </row>
    <row r="115" spans="1:17" s="3" customFormat="1">
      <c r="A115" s="54"/>
      <c r="B115" s="57"/>
      <c r="C115" s="57"/>
      <c r="D115" s="18"/>
      <c r="E115" s="6" t="s">
        <v>415</v>
      </c>
      <c r="F115" s="7">
        <v>8715.5709999999999</v>
      </c>
      <c r="G115" s="7"/>
      <c r="H115" s="7"/>
      <c r="I115" s="7">
        <v>8715.5709999999999</v>
      </c>
      <c r="J115" s="7">
        <v>7400.7158399999998</v>
      </c>
      <c r="K115" s="7"/>
      <c r="L115" s="7"/>
      <c r="M115" s="7">
        <v>7400.7158399999998</v>
      </c>
      <c r="N115" s="7">
        <f t="shared" si="10"/>
        <v>84.913723266094664</v>
      </c>
      <c r="O115" s="7"/>
      <c r="P115" s="7"/>
      <c r="Q115" s="7">
        <f t="shared" si="10"/>
        <v>84.913723266094664</v>
      </c>
    </row>
    <row r="116" spans="1:17" s="3" customFormat="1">
      <c r="A116" s="54"/>
      <c r="B116" s="57"/>
      <c r="C116" s="57"/>
      <c r="D116" s="18"/>
      <c r="E116" s="6" t="s">
        <v>417</v>
      </c>
      <c r="F116" s="7">
        <v>280238.00780000002</v>
      </c>
      <c r="G116" s="7"/>
      <c r="H116" s="7">
        <v>280238.00780000002</v>
      </c>
      <c r="I116" s="7"/>
      <c r="J116" s="7">
        <v>222716.24919999999</v>
      </c>
      <c r="K116" s="7"/>
      <c r="L116" s="7">
        <v>222716.24919999999</v>
      </c>
      <c r="M116" s="7"/>
      <c r="N116" s="7">
        <f t="shared" si="10"/>
        <v>79.473962489395049</v>
      </c>
      <c r="O116" s="7"/>
      <c r="P116" s="7">
        <f t="shared" ref="P116:Q131" si="13">L116/H116*100</f>
        <v>79.473962489395049</v>
      </c>
      <c r="Q116" s="7"/>
    </row>
    <row r="117" spans="1:17" s="3" customFormat="1">
      <c r="A117" s="54"/>
      <c r="B117" s="57"/>
      <c r="C117" s="57"/>
      <c r="D117" s="18"/>
      <c r="E117" s="6" t="s">
        <v>418</v>
      </c>
      <c r="F117" s="7">
        <v>11239.949640000001</v>
      </c>
      <c r="G117" s="7"/>
      <c r="H117" s="7">
        <v>11239.949640000001</v>
      </c>
      <c r="I117" s="7"/>
      <c r="J117" s="7">
        <v>7174.62644</v>
      </c>
      <c r="K117" s="7"/>
      <c r="L117" s="7">
        <v>7174.62644</v>
      </c>
      <c r="M117" s="7"/>
      <c r="N117" s="7">
        <f t="shared" si="10"/>
        <v>63.83148207770796</v>
      </c>
      <c r="O117" s="7"/>
      <c r="P117" s="7">
        <f t="shared" si="13"/>
        <v>63.83148207770796</v>
      </c>
      <c r="Q117" s="7"/>
    </row>
    <row r="118" spans="1:17" s="3" customFormat="1">
      <c r="A118" s="54"/>
      <c r="B118" s="57"/>
      <c r="C118" s="57"/>
      <c r="D118" s="18"/>
      <c r="E118" s="6" t="s">
        <v>419</v>
      </c>
      <c r="F118" s="7">
        <v>152686.9926</v>
      </c>
      <c r="G118" s="7"/>
      <c r="H118" s="7">
        <v>152686.9926</v>
      </c>
      <c r="I118" s="7"/>
      <c r="J118" s="7">
        <v>110416.1666</v>
      </c>
      <c r="K118" s="7"/>
      <c r="L118" s="7">
        <v>110416.1666</v>
      </c>
      <c r="M118" s="7"/>
      <c r="N118" s="7">
        <f t="shared" si="10"/>
        <v>72.315371938238044</v>
      </c>
      <c r="O118" s="7"/>
      <c r="P118" s="7">
        <f t="shared" si="13"/>
        <v>72.315371938238044</v>
      </c>
      <c r="Q118" s="7"/>
    </row>
    <row r="119" spans="1:17" s="3" customFormat="1">
      <c r="A119" s="54"/>
      <c r="B119" s="57"/>
      <c r="C119" s="57"/>
      <c r="D119" s="18"/>
      <c r="E119" s="6" t="s">
        <v>420</v>
      </c>
      <c r="F119" s="7">
        <v>3786.1716000000001</v>
      </c>
      <c r="G119" s="7"/>
      <c r="H119" s="7">
        <v>2588.9358000000002</v>
      </c>
      <c r="I119" s="7">
        <v>1197.2357999999999</v>
      </c>
      <c r="J119" s="7">
        <v>1820.1836000000001</v>
      </c>
      <c r="K119" s="7"/>
      <c r="L119" s="7">
        <v>910.09180000000003</v>
      </c>
      <c r="M119" s="7">
        <v>910.09180000000003</v>
      </c>
      <c r="N119" s="7">
        <f t="shared" si="10"/>
        <v>48.074514108129698</v>
      </c>
      <c r="O119" s="7"/>
      <c r="P119" s="7">
        <f t="shared" si="13"/>
        <v>35.153123534388143</v>
      </c>
      <c r="Q119" s="7">
        <f t="shared" si="13"/>
        <v>76.016086388328858</v>
      </c>
    </row>
    <row r="120" spans="1:17" s="3" customFormat="1">
      <c r="A120" s="54"/>
      <c r="B120" s="57"/>
      <c r="C120" s="57"/>
      <c r="D120" s="18"/>
      <c r="E120" s="6" t="s">
        <v>421</v>
      </c>
      <c r="F120" s="7">
        <v>4073.7284</v>
      </c>
      <c r="G120" s="7"/>
      <c r="H120" s="7">
        <v>2305.7642000000001</v>
      </c>
      <c r="I120" s="7">
        <v>1767.9641999999999</v>
      </c>
      <c r="J120" s="7">
        <v>963.64120000000003</v>
      </c>
      <c r="K120" s="7"/>
      <c r="L120" s="7">
        <v>481.82060000000001</v>
      </c>
      <c r="M120" s="7">
        <v>481.82060000000001</v>
      </c>
      <c r="N120" s="7">
        <f t="shared" si="10"/>
        <v>23.65501833651944</v>
      </c>
      <c r="O120" s="7"/>
      <c r="P120" s="7">
        <f t="shared" si="13"/>
        <v>20.896351847253072</v>
      </c>
      <c r="Q120" s="7">
        <f t="shared" si="13"/>
        <v>27.252848219437929</v>
      </c>
    </row>
    <row r="121" spans="1:17" s="3" customFormat="1">
      <c r="A121" s="54"/>
      <c r="B121" s="57"/>
      <c r="C121" s="57"/>
      <c r="D121" s="18"/>
      <c r="E121" s="6" t="s">
        <v>422</v>
      </c>
      <c r="F121" s="7">
        <v>8007.2414399999998</v>
      </c>
      <c r="G121" s="7"/>
      <c r="H121" s="7">
        <v>7110.2</v>
      </c>
      <c r="I121" s="7">
        <v>897.04143999999997</v>
      </c>
      <c r="J121" s="7">
        <v>2160.8592800000001</v>
      </c>
      <c r="K121" s="7"/>
      <c r="L121" s="7">
        <v>1286.75676</v>
      </c>
      <c r="M121" s="7">
        <v>874.10252000000003</v>
      </c>
      <c r="N121" s="7">
        <f t="shared" si="10"/>
        <v>26.986313528720075</v>
      </c>
      <c r="O121" s="7"/>
      <c r="P121" s="7">
        <f t="shared" si="13"/>
        <v>18.097335658631263</v>
      </c>
      <c r="Q121" s="7">
        <f t="shared" si="13"/>
        <v>97.442824937942675</v>
      </c>
    </row>
    <row r="122" spans="1:17" s="3" customFormat="1">
      <c r="A122" s="54"/>
      <c r="B122" s="57"/>
      <c r="C122" s="57"/>
      <c r="D122" s="18"/>
      <c r="E122" s="6" t="s">
        <v>423</v>
      </c>
      <c r="F122" s="7">
        <f>SUM(G122:I122)</f>
        <v>1126.1261199999999</v>
      </c>
      <c r="G122" s="7"/>
      <c r="H122" s="7">
        <v>1000</v>
      </c>
      <c r="I122" s="7">
        <v>126.12612</v>
      </c>
      <c r="J122" s="7">
        <f>SUM(K122:M122)</f>
        <v>1126.1261199999999</v>
      </c>
      <c r="K122" s="7"/>
      <c r="L122" s="7">
        <v>1000</v>
      </c>
      <c r="M122" s="7">
        <v>126.12612</v>
      </c>
      <c r="N122" s="7">
        <f t="shared" si="10"/>
        <v>100</v>
      </c>
      <c r="O122" s="7"/>
      <c r="P122" s="7">
        <f t="shared" si="13"/>
        <v>100</v>
      </c>
      <c r="Q122" s="7">
        <f t="shared" si="13"/>
        <v>100</v>
      </c>
    </row>
    <row r="123" spans="1:17" s="3" customFormat="1">
      <c r="A123" s="54"/>
      <c r="B123" s="57"/>
      <c r="C123" s="57"/>
      <c r="D123" s="18"/>
      <c r="E123" s="6" t="s">
        <v>424</v>
      </c>
      <c r="F123" s="7">
        <f>SUM(G123:I123)</f>
        <v>337.83784000000003</v>
      </c>
      <c r="G123" s="7"/>
      <c r="H123" s="7">
        <v>300</v>
      </c>
      <c r="I123" s="7">
        <v>37.83784</v>
      </c>
      <c r="J123" s="7">
        <f>SUM(K123:M123)</f>
        <v>337.83784000000003</v>
      </c>
      <c r="K123" s="7"/>
      <c r="L123" s="7">
        <v>300</v>
      </c>
      <c r="M123" s="7">
        <v>37.83784</v>
      </c>
      <c r="N123" s="7">
        <f t="shared" si="10"/>
        <v>100</v>
      </c>
      <c r="O123" s="7"/>
      <c r="P123" s="7">
        <f t="shared" si="13"/>
        <v>100</v>
      </c>
      <c r="Q123" s="7">
        <f t="shared" si="13"/>
        <v>100</v>
      </c>
    </row>
    <row r="124" spans="1:17" s="3" customFormat="1">
      <c r="A124" s="54"/>
      <c r="B124" s="57"/>
      <c r="C124" s="57"/>
      <c r="D124" s="18"/>
      <c r="E124" s="6" t="s">
        <v>425</v>
      </c>
      <c r="F124" s="7">
        <f>SUM(G124:I124)</f>
        <v>3500</v>
      </c>
      <c r="G124" s="7"/>
      <c r="H124" s="7">
        <v>1750</v>
      </c>
      <c r="I124" s="7">
        <v>1750</v>
      </c>
      <c r="J124" s="7">
        <f>SUM(K124:M124)</f>
        <v>1456.13364</v>
      </c>
      <c r="K124" s="7"/>
      <c r="L124" s="7">
        <v>0</v>
      </c>
      <c r="M124" s="7">
        <v>1456.13364</v>
      </c>
      <c r="N124" s="7">
        <f t="shared" si="10"/>
        <v>41.603818285714283</v>
      </c>
      <c r="O124" s="7"/>
      <c r="P124" s="7">
        <f t="shared" si="13"/>
        <v>0</v>
      </c>
      <c r="Q124" s="7">
        <f t="shared" si="13"/>
        <v>83.207636571428566</v>
      </c>
    </row>
    <row r="125" spans="1:17" s="3" customFormat="1">
      <c r="A125" s="54"/>
      <c r="B125" s="57"/>
      <c r="C125" s="57"/>
      <c r="D125" s="18"/>
      <c r="E125" s="6" t="s">
        <v>426</v>
      </c>
      <c r="F125" s="7">
        <f>SUM(G125:I125)</f>
        <v>350</v>
      </c>
      <c r="G125" s="7"/>
      <c r="H125" s="7">
        <v>350</v>
      </c>
      <c r="I125" s="7"/>
      <c r="J125" s="7">
        <f>SUM(K125:M125)</f>
        <v>0</v>
      </c>
      <c r="K125" s="7"/>
      <c r="L125" s="7">
        <v>0</v>
      </c>
      <c r="M125" s="7"/>
      <c r="N125" s="7">
        <f t="shared" si="10"/>
        <v>0</v>
      </c>
      <c r="O125" s="7"/>
      <c r="P125" s="7">
        <f t="shared" si="13"/>
        <v>0</v>
      </c>
      <c r="Q125" s="7"/>
    </row>
    <row r="126" spans="1:17" s="3" customFormat="1">
      <c r="A126" s="54"/>
      <c r="B126" s="57"/>
      <c r="C126" s="57"/>
      <c r="D126" s="18"/>
      <c r="E126" s="6" t="s">
        <v>427</v>
      </c>
      <c r="F126" s="7">
        <v>500</v>
      </c>
      <c r="G126" s="7"/>
      <c r="H126" s="7">
        <v>500</v>
      </c>
      <c r="I126" s="7"/>
      <c r="J126" s="7">
        <v>405.5</v>
      </c>
      <c r="K126" s="7"/>
      <c r="L126" s="7">
        <v>405.5</v>
      </c>
      <c r="M126" s="7"/>
      <c r="N126" s="7">
        <f t="shared" si="10"/>
        <v>81.100000000000009</v>
      </c>
      <c r="O126" s="7"/>
      <c r="P126" s="7">
        <f t="shared" si="13"/>
        <v>81.100000000000009</v>
      </c>
      <c r="Q126" s="7"/>
    </row>
    <row r="127" spans="1:17" s="3" customFormat="1">
      <c r="A127" s="54"/>
      <c r="B127" s="57"/>
      <c r="C127" s="57"/>
      <c r="D127" s="18"/>
      <c r="E127" s="6" t="s">
        <v>429</v>
      </c>
      <c r="F127" s="7">
        <f>SUM(G127:I127)</f>
        <v>2178.5915</v>
      </c>
      <c r="G127" s="7">
        <v>2129.6480000000001</v>
      </c>
      <c r="H127" s="7">
        <v>43.462000000000003</v>
      </c>
      <c r="I127" s="7">
        <v>5.4814999999999996</v>
      </c>
      <c r="J127" s="7">
        <f>SUM(K127:M127)</f>
        <v>0</v>
      </c>
      <c r="K127" s="7">
        <v>0</v>
      </c>
      <c r="L127" s="7">
        <v>0</v>
      </c>
      <c r="M127" s="7">
        <v>0</v>
      </c>
      <c r="N127" s="7">
        <f t="shared" si="10"/>
        <v>0</v>
      </c>
      <c r="O127" s="7">
        <f t="shared" si="10"/>
        <v>0</v>
      </c>
      <c r="P127" s="7">
        <f t="shared" si="13"/>
        <v>0</v>
      </c>
      <c r="Q127" s="7">
        <f t="shared" si="13"/>
        <v>0</v>
      </c>
    </row>
    <row r="128" spans="1:17" s="3" customFormat="1">
      <c r="A128" s="54"/>
      <c r="B128" s="57"/>
      <c r="C128" s="57"/>
      <c r="D128" s="18"/>
      <c r="E128" s="6" t="s">
        <v>430</v>
      </c>
      <c r="F128" s="7">
        <f>SUM(G128:I128)</f>
        <v>2178.5915</v>
      </c>
      <c r="G128" s="7">
        <v>2129.6480000000001</v>
      </c>
      <c r="H128" s="7">
        <v>43.462000000000003</v>
      </c>
      <c r="I128" s="7">
        <v>5.4814999999999996</v>
      </c>
      <c r="J128" s="7">
        <f>SUM(K128:M128)</f>
        <v>776.29213000000004</v>
      </c>
      <c r="K128" s="7">
        <v>758.85221000000001</v>
      </c>
      <c r="L128" s="7">
        <v>15.48671</v>
      </c>
      <c r="M128" s="7">
        <v>1.9532099999999999</v>
      </c>
      <c r="N128" s="7">
        <f t="shared" si="10"/>
        <v>35.63275308840597</v>
      </c>
      <c r="O128" s="7">
        <f t="shared" si="10"/>
        <v>35.632752924426946</v>
      </c>
      <c r="P128" s="7">
        <f t="shared" si="13"/>
        <v>35.632759652109883</v>
      </c>
      <c r="Q128" s="7">
        <f t="shared" si="13"/>
        <v>35.632764754173131</v>
      </c>
    </row>
    <row r="129" spans="1:17" s="3" customFormat="1">
      <c r="A129" s="54"/>
      <c r="B129" s="57"/>
      <c r="C129" s="57"/>
      <c r="D129" s="18"/>
      <c r="E129" s="6" t="s">
        <v>432</v>
      </c>
      <c r="F129" s="7">
        <f>G129+H129+I129</f>
        <v>1119.818</v>
      </c>
      <c r="G129" s="7">
        <v>1094.6600000000001</v>
      </c>
      <c r="H129" s="7">
        <v>22.34</v>
      </c>
      <c r="I129" s="7">
        <v>2.8180000000000001</v>
      </c>
      <c r="J129" s="7">
        <f>K129+L129+M129</f>
        <v>983.81799999999998</v>
      </c>
      <c r="K129" s="7">
        <v>961.71538999999996</v>
      </c>
      <c r="L129" s="7">
        <v>19.626850000000001</v>
      </c>
      <c r="M129" s="7">
        <v>2.4757600000000002</v>
      </c>
      <c r="N129" s="7">
        <f t="shared" si="10"/>
        <v>87.855169322157707</v>
      </c>
      <c r="O129" s="7">
        <f t="shared" si="10"/>
        <v>87.855168728189554</v>
      </c>
      <c r="P129" s="7">
        <f t="shared" si="13"/>
        <v>87.855192479856768</v>
      </c>
      <c r="Q129" s="7">
        <f t="shared" si="13"/>
        <v>87.855216465578437</v>
      </c>
    </row>
    <row r="130" spans="1:17" s="3" customFormat="1">
      <c r="A130" s="54"/>
      <c r="B130" s="57"/>
      <c r="C130" s="57"/>
      <c r="D130" s="18"/>
      <c r="E130" s="6" t="s">
        <v>433</v>
      </c>
      <c r="F130" s="7">
        <v>158.75899999999999</v>
      </c>
      <c r="G130" s="7"/>
      <c r="H130" s="7">
        <v>158.75899999999999</v>
      </c>
      <c r="I130" s="7"/>
      <c r="J130" s="7">
        <v>158.75899999999999</v>
      </c>
      <c r="K130" s="7"/>
      <c r="L130" s="7">
        <v>158.75899999999999</v>
      </c>
      <c r="M130" s="7"/>
      <c r="N130" s="7">
        <f t="shared" si="10"/>
        <v>100</v>
      </c>
      <c r="O130" s="7"/>
      <c r="P130" s="7">
        <f t="shared" si="13"/>
        <v>100</v>
      </c>
      <c r="Q130" s="7"/>
    </row>
    <row r="131" spans="1:17" s="3" customFormat="1">
      <c r="A131" s="54"/>
      <c r="B131" s="57"/>
      <c r="C131" s="57"/>
      <c r="D131" s="18"/>
      <c r="E131" s="6" t="s">
        <v>434</v>
      </c>
      <c r="F131" s="7">
        <v>325</v>
      </c>
      <c r="G131" s="7"/>
      <c r="H131" s="7">
        <v>325</v>
      </c>
      <c r="I131" s="7"/>
      <c r="J131" s="7">
        <v>325</v>
      </c>
      <c r="K131" s="7"/>
      <c r="L131" s="7">
        <v>325</v>
      </c>
      <c r="M131" s="7"/>
      <c r="N131" s="7">
        <f t="shared" si="10"/>
        <v>100</v>
      </c>
      <c r="O131" s="7"/>
      <c r="P131" s="7">
        <f t="shared" si="13"/>
        <v>100</v>
      </c>
      <c r="Q131" s="7"/>
    </row>
    <row r="132" spans="1:17" s="3" customFormat="1">
      <c r="A132" s="54"/>
      <c r="B132" s="57"/>
      <c r="C132" s="57"/>
      <c r="D132" s="18"/>
      <c r="E132" s="6" t="s">
        <v>435</v>
      </c>
      <c r="F132" s="7">
        <v>5476.2</v>
      </c>
      <c r="G132" s="7">
        <v>5476.2</v>
      </c>
      <c r="H132" s="7"/>
      <c r="I132" s="7"/>
      <c r="J132" s="7">
        <v>993.42738999999995</v>
      </c>
      <c r="K132" s="7">
        <v>993.42738999999995</v>
      </c>
      <c r="L132" s="7"/>
      <c r="M132" s="7"/>
      <c r="N132" s="7">
        <f t="shared" si="10"/>
        <v>18.140816442058359</v>
      </c>
      <c r="O132" s="7">
        <f t="shared" si="10"/>
        <v>18.140816442058359</v>
      </c>
      <c r="P132" s="7"/>
      <c r="Q132" s="7"/>
    </row>
    <row r="133" spans="1:17" s="3" customFormat="1">
      <c r="A133" s="54"/>
      <c r="B133" s="57"/>
      <c r="C133" s="57"/>
      <c r="D133" s="18"/>
      <c r="E133" s="6" t="s">
        <v>436</v>
      </c>
      <c r="F133" s="7">
        <v>2002.25</v>
      </c>
      <c r="G133" s="7">
        <v>2002.25</v>
      </c>
      <c r="H133" s="7"/>
      <c r="I133" s="7"/>
      <c r="J133" s="7">
        <v>1093.44874</v>
      </c>
      <c r="K133" s="7">
        <v>1093.44874</v>
      </c>
      <c r="L133" s="7"/>
      <c r="M133" s="7"/>
      <c r="N133" s="7">
        <f t="shared" si="10"/>
        <v>54.610999625421407</v>
      </c>
      <c r="O133" s="7">
        <f t="shared" si="10"/>
        <v>54.610999625421407</v>
      </c>
      <c r="P133" s="7"/>
      <c r="Q133" s="7"/>
    </row>
    <row r="134" spans="1:17" s="3" customFormat="1">
      <c r="A134" s="54"/>
      <c r="B134" s="57"/>
      <c r="C134" s="57"/>
      <c r="D134" s="18"/>
      <c r="E134" s="6" t="s">
        <v>437</v>
      </c>
      <c r="F134" s="7">
        <f>SUM(G134:I134)</f>
        <v>8763.0147899999993</v>
      </c>
      <c r="G134" s="7">
        <v>7437.2929999999997</v>
      </c>
      <c r="H134" s="7">
        <v>1312.4639999999999</v>
      </c>
      <c r="I134" s="7">
        <v>13.25779</v>
      </c>
      <c r="J134" s="7">
        <f>SUM(K134:M134)</f>
        <v>0</v>
      </c>
      <c r="K134" s="7">
        <v>0</v>
      </c>
      <c r="L134" s="7">
        <v>0</v>
      </c>
      <c r="M134" s="7">
        <v>0</v>
      </c>
      <c r="N134" s="7">
        <f t="shared" si="10"/>
        <v>0</v>
      </c>
      <c r="O134" s="7">
        <f t="shared" si="10"/>
        <v>0</v>
      </c>
      <c r="P134" s="7">
        <f t="shared" si="10"/>
        <v>0</v>
      </c>
      <c r="Q134" s="7">
        <f t="shared" si="10"/>
        <v>0</v>
      </c>
    </row>
    <row r="135" spans="1:17" s="3" customFormat="1">
      <c r="A135" s="55"/>
      <c r="B135" s="58"/>
      <c r="C135" s="58"/>
      <c r="D135" s="18"/>
      <c r="E135" s="6" t="s">
        <v>438</v>
      </c>
      <c r="F135" s="7">
        <f>SUM(G135:I135)</f>
        <v>7708.9640000000009</v>
      </c>
      <c r="G135" s="7">
        <v>6542.7070000000003</v>
      </c>
      <c r="H135" s="7">
        <v>1154.595</v>
      </c>
      <c r="I135" s="7">
        <v>11.662000000000001</v>
      </c>
      <c r="J135" s="7">
        <f>SUM(K135:M135)</f>
        <v>0</v>
      </c>
      <c r="K135" s="7">
        <v>0</v>
      </c>
      <c r="L135" s="7">
        <v>0</v>
      </c>
      <c r="M135" s="7">
        <v>0</v>
      </c>
      <c r="N135" s="7">
        <f t="shared" si="10"/>
        <v>0</v>
      </c>
      <c r="O135" s="7">
        <f t="shared" si="10"/>
        <v>0</v>
      </c>
      <c r="P135" s="7">
        <f t="shared" si="10"/>
        <v>0</v>
      </c>
      <c r="Q135" s="7">
        <f t="shared" si="10"/>
        <v>0</v>
      </c>
    </row>
    <row r="136" spans="1:17" s="3" customFormat="1" ht="25.5" customHeight="1">
      <c r="A136" s="50" t="s">
        <v>21</v>
      </c>
      <c r="B136" s="50" t="s">
        <v>145</v>
      </c>
      <c r="C136" s="50" t="s">
        <v>146</v>
      </c>
      <c r="D136" s="17" t="s">
        <v>16</v>
      </c>
      <c r="E136" s="6"/>
      <c r="F136" s="7">
        <v>813.8</v>
      </c>
      <c r="G136" s="7"/>
      <c r="H136" s="7"/>
      <c r="I136" s="7">
        <v>813.8</v>
      </c>
      <c r="J136" s="7">
        <v>813.8</v>
      </c>
      <c r="K136" s="7"/>
      <c r="L136" s="7"/>
      <c r="M136" s="7">
        <v>813.8</v>
      </c>
      <c r="N136" s="7">
        <f t="shared" si="10"/>
        <v>100</v>
      </c>
      <c r="O136" s="7"/>
      <c r="P136" s="7"/>
      <c r="Q136" s="7">
        <f t="shared" si="10"/>
        <v>100</v>
      </c>
    </row>
    <row r="137" spans="1:17" s="3" customFormat="1" ht="79.5">
      <c r="A137" s="50"/>
      <c r="B137" s="50"/>
      <c r="C137" s="50"/>
      <c r="D137" s="18" t="s">
        <v>403</v>
      </c>
      <c r="E137" s="6"/>
      <c r="F137" s="7">
        <v>813.8</v>
      </c>
      <c r="G137" s="7"/>
      <c r="H137" s="7"/>
      <c r="I137" s="7">
        <v>813.8</v>
      </c>
      <c r="J137" s="7">
        <v>813.8</v>
      </c>
      <c r="K137" s="7"/>
      <c r="L137" s="7"/>
      <c r="M137" s="7">
        <v>813.8</v>
      </c>
      <c r="N137" s="7">
        <f t="shared" si="10"/>
        <v>100</v>
      </c>
      <c r="O137" s="7"/>
      <c r="P137" s="7"/>
      <c r="Q137" s="7">
        <f t="shared" si="10"/>
        <v>100</v>
      </c>
    </row>
    <row r="138" spans="1:17" s="3" customFormat="1">
      <c r="A138" s="50"/>
      <c r="B138" s="50"/>
      <c r="C138" s="50"/>
      <c r="D138" s="18"/>
      <c r="E138" s="6" t="s">
        <v>412</v>
      </c>
      <c r="F138" s="7">
        <v>813.81299999999999</v>
      </c>
      <c r="G138" s="7"/>
      <c r="H138" s="7"/>
      <c r="I138" s="7">
        <v>813.81299999999999</v>
      </c>
      <c r="J138" s="7">
        <v>813.81299999999999</v>
      </c>
      <c r="K138" s="7"/>
      <c r="L138" s="7"/>
      <c r="M138" s="7">
        <v>813.81299999999999</v>
      </c>
      <c r="N138" s="7">
        <f t="shared" si="10"/>
        <v>100</v>
      </c>
      <c r="O138" s="7"/>
      <c r="P138" s="7"/>
      <c r="Q138" s="7">
        <f t="shared" si="10"/>
        <v>100</v>
      </c>
    </row>
    <row r="139" spans="1:17" s="3" customFormat="1" ht="32.25" customHeight="1">
      <c r="A139" s="50" t="s">
        <v>22</v>
      </c>
      <c r="B139" s="50" t="s">
        <v>147</v>
      </c>
      <c r="C139" s="50" t="s">
        <v>147</v>
      </c>
      <c r="D139" s="17" t="s">
        <v>16</v>
      </c>
      <c r="E139" s="6"/>
      <c r="F139" s="7">
        <v>813.8</v>
      </c>
      <c r="G139" s="7"/>
      <c r="H139" s="7"/>
      <c r="I139" s="7">
        <v>813.8</v>
      </c>
      <c r="J139" s="7">
        <v>813.8</v>
      </c>
      <c r="K139" s="7"/>
      <c r="L139" s="7"/>
      <c r="M139" s="7">
        <v>813.8</v>
      </c>
      <c r="N139" s="7">
        <f t="shared" si="10"/>
        <v>100</v>
      </c>
      <c r="O139" s="7"/>
      <c r="P139" s="7"/>
      <c r="Q139" s="7">
        <f t="shared" si="10"/>
        <v>100</v>
      </c>
    </row>
    <row r="140" spans="1:17" s="3" customFormat="1" ht="79.5">
      <c r="A140" s="50"/>
      <c r="B140" s="50"/>
      <c r="C140" s="50"/>
      <c r="D140" s="18" t="s">
        <v>403</v>
      </c>
      <c r="E140" s="6" t="s">
        <v>412</v>
      </c>
      <c r="F140" s="7">
        <v>813.8</v>
      </c>
      <c r="G140" s="7"/>
      <c r="H140" s="7"/>
      <c r="I140" s="7">
        <v>813.8</v>
      </c>
      <c r="J140" s="7">
        <v>813.8</v>
      </c>
      <c r="K140" s="7"/>
      <c r="L140" s="7"/>
      <c r="M140" s="7">
        <v>813.8</v>
      </c>
      <c r="N140" s="7">
        <f t="shared" si="10"/>
        <v>100</v>
      </c>
      <c r="O140" s="7"/>
      <c r="P140" s="7"/>
      <c r="Q140" s="7">
        <f t="shared" si="10"/>
        <v>100</v>
      </c>
    </row>
    <row r="141" spans="1:17" s="3" customFormat="1" ht="35.25" customHeight="1">
      <c r="A141" s="50" t="s">
        <v>148</v>
      </c>
      <c r="B141" s="50" t="s">
        <v>149</v>
      </c>
      <c r="C141" s="50" t="s">
        <v>416</v>
      </c>
      <c r="D141" s="17" t="s">
        <v>16</v>
      </c>
      <c r="E141" s="6"/>
      <c r="F141" s="7">
        <v>127957.1</v>
      </c>
      <c r="G141" s="7"/>
      <c r="H141" s="7"/>
      <c r="I141" s="7">
        <v>127957.1</v>
      </c>
      <c r="J141" s="7">
        <v>90780.1</v>
      </c>
      <c r="K141" s="7"/>
      <c r="L141" s="7"/>
      <c r="M141" s="7">
        <v>90780.1</v>
      </c>
      <c r="N141" s="7">
        <f t="shared" si="10"/>
        <v>70.945731030165575</v>
      </c>
      <c r="O141" s="7"/>
      <c r="P141" s="7"/>
      <c r="Q141" s="7">
        <f t="shared" si="10"/>
        <v>70.945731030165575</v>
      </c>
    </row>
    <row r="142" spans="1:17" s="3" customFormat="1" ht="79.5">
      <c r="A142" s="50"/>
      <c r="B142" s="50"/>
      <c r="C142" s="50"/>
      <c r="D142" s="18" t="s">
        <v>403</v>
      </c>
      <c r="E142" s="6"/>
      <c r="F142" s="7">
        <v>127957.1</v>
      </c>
      <c r="G142" s="7"/>
      <c r="H142" s="7"/>
      <c r="I142" s="7">
        <v>127957.1</v>
      </c>
      <c r="J142" s="7">
        <v>90780.1</v>
      </c>
      <c r="K142" s="7"/>
      <c r="L142" s="7"/>
      <c r="M142" s="7">
        <v>90780.1</v>
      </c>
      <c r="N142" s="7">
        <f t="shared" si="10"/>
        <v>70.945731030165575</v>
      </c>
      <c r="O142" s="7"/>
      <c r="P142" s="7"/>
      <c r="Q142" s="7">
        <f t="shared" si="10"/>
        <v>70.945731030165575</v>
      </c>
    </row>
    <row r="143" spans="1:17" s="3" customFormat="1">
      <c r="A143" s="50"/>
      <c r="B143" s="50"/>
      <c r="C143" s="50"/>
      <c r="D143" s="18"/>
      <c r="E143" s="6" t="s">
        <v>413</v>
      </c>
      <c r="F143" s="7">
        <v>84764.622210000001</v>
      </c>
      <c r="G143" s="7"/>
      <c r="H143" s="7"/>
      <c r="I143" s="7">
        <v>84764.622210000001</v>
      </c>
      <c r="J143" s="7">
        <v>60690.972889999997</v>
      </c>
      <c r="K143" s="7"/>
      <c r="L143" s="7"/>
      <c r="M143" s="7">
        <v>60690.972889999997</v>
      </c>
      <c r="N143" s="7">
        <f t="shared" si="10"/>
        <v>71.599414127796408</v>
      </c>
      <c r="O143" s="7"/>
      <c r="P143" s="7"/>
      <c r="Q143" s="7">
        <f t="shared" si="10"/>
        <v>71.599414127796408</v>
      </c>
    </row>
    <row r="144" spans="1:17" s="3" customFormat="1">
      <c r="A144" s="50"/>
      <c r="B144" s="50"/>
      <c r="C144" s="50"/>
      <c r="D144" s="18"/>
      <c r="E144" s="6" t="s">
        <v>414</v>
      </c>
      <c r="F144" s="7">
        <v>34476.923940000001</v>
      </c>
      <c r="G144" s="7"/>
      <c r="H144" s="7"/>
      <c r="I144" s="7">
        <v>34476.923940000001</v>
      </c>
      <c r="J144" s="7">
        <v>22688.458839999999</v>
      </c>
      <c r="K144" s="7"/>
      <c r="L144" s="7"/>
      <c r="M144" s="7">
        <v>22688.458839999999</v>
      </c>
      <c r="N144" s="7">
        <f t="shared" si="10"/>
        <v>65.807665670767491</v>
      </c>
      <c r="O144" s="7"/>
      <c r="P144" s="7"/>
      <c r="Q144" s="7">
        <f t="shared" si="10"/>
        <v>65.807665670767491</v>
      </c>
    </row>
    <row r="145" spans="1:17" s="3" customFormat="1">
      <c r="A145" s="50"/>
      <c r="B145" s="50"/>
      <c r="C145" s="50"/>
      <c r="D145" s="18"/>
      <c r="E145" s="6" t="s">
        <v>415</v>
      </c>
      <c r="F145" s="7">
        <v>8715.5709999999999</v>
      </c>
      <c r="G145" s="7"/>
      <c r="H145" s="7"/>
      <c r="I145" s="7">
        <v>8715.5709999999999</v>
      </c>
      <c r="J145" s="7">
        <v>7400.7158399999998</v>
      </c>
      <c r="K145" s="7"/>
      <c r="L145" s="7"/>
      <c r="M145" s="7">
        <v>7400.7158399999998</v>
      </c>
      <c r="N145" s="7">
        <f t="shared" si="10"/>
        <v>84.913723266094664</v>
      </c>
      <c r="O145" s="7"/>
      <c r="P145" s="7"/>
      <c r="Q145" s="7">
        <f t="shared" si="10"/>
        <v>84.913723266094664</v>
      </c>
    </row>
    <row r="146" spans="1:17" s="3" customFormat="1" ht="30" customHeight="1">
      <c r="A146" s="50" t="s">
        <v>150</v>
      </c>
      <c r="B146" s="50" t="s">
        <v>151</v>
      </c>
      <c r="C146" s="50" t="s">
        <v>152</v>
      </c>
      <c r="D146" s="17" t="s">
        <v>16</v>
      </c>
      <c r="E146" s="6"/>
      <c r="F146" s="7">
        <v>444164.9</v>
      </c>
      <c r="G146" s="7"/>
      <c r="H146" s="7">
        <v>444164.9</v>
      </c>
      <c r="I146" s="7"/>
      <c r="J146" s="7">
        <v>340307</v>
      </c>
      <c r="K146" s="7"/>
      <c r="L146" s="7">
        <v>340307</v>
      </c>
      <c r="M146" s="7"/>
      <c r="N146" s="7">
        <f t="shared" si="10"/>
        <v>76.617265344470027</v>
      </c>
      <c r="O146" s="7"/>
      <c r="P146" s="7">
        <f t="shared" si="10"/>
        <v>76.617265344470027</v>
      </c>
      <c r="Q146" s="7"/>
    </row>
    <row r="147" spans="1:17" s="3" customFormat="1" ht="79.5">
      <c r="A147" s="50"/>
      <c r="B147" s="50"/>
      <c r="C147" s="50"/>
      <c r="D147" s="18" t="s">
        <v>403</v>
      </c>
      <c r="E147" s="6"/>
      <c r="F147" s="7">
        <v>444164.9</v>
      </c>
      <c r="G147" s="7"/>
      <c r="H147" s="7">
        <v>444164.9</v>
      </c>
      <c r="I147" s="7"/>
      <c r="J147" s="7">
        <v>340307</v>
      </c>
      <c r="K147" s="7"/>
      <c r="L147" s="7">
        <v>340307</v>
      </c>
      <c r="M147" s="7"/>
      <c r="N147" s="7">
        <f t="shared" si="10"/>
        <v>76.617265344470027</v>
      </c>
      <c r="O147" s="7"/>
      <c r="P147" s="7">
        <f t="shared" si="10"/>
        <v>76.617265344470027</v>
      </c>
      <c r="Q147" s="7"/>
    </row>
    <row r="148" spans="1:17" s="3" customFormat="1">
      <c r="A148" s="50"/>
      <c r="B148" s="50"/>
      <c r="C148" s="50"/>
      <c r="D148" s="18"/>
      <c r="E148" s="6" t="s">
        <v>417</v>
      </c>
      <c r="F148" s="7">
        <v>280238.00780000002</v>
      </c>
      <c r="G148" s="7"/>
      <c r="H148" s="7">
        <v>280238.00780000002</v>
      </c>
      <c r="I148" s="7"/>
      <c r="J148" s="7">
        <v>222716.24919999999</v>
      </c>
      <c r="K148" s="7"/>
      <c r="L148" s="7">
        <v>222716.24919999999</v>
      </c>
      <c r="M148" s="7"/>
      <c r="N148" s="7">
        <f t="shared" si="10"/>
        <v>79.473962489395049</v>
      </c>
      <c r="O148" s="7"/>
      <c r="P148" s="7">
        <f t="shared" si="10"/>
        <v>79.473962489395049</v>
      </c>
      <c r="Q148" s="7"/>
    </row>
    <row r="149" spans="1:17" s="3" customFormat="1">
      <c r="A149" s="50"/>
      <c r="B149" s="50"/>
      <c r="C149" s="50"/>
      <c r="D149" s="18"/>
      <c r="E149" s="6" t="s">
        <v>418</v>
      </c>
      <c r="F149" s="7">
        <v>11239.949640000001</v>
      </c>
      <c r="G149" s="7"/>
      <c r="H149" s="7">
        <v>11239.949640000001</v>
      </c>
      <c r="I149" s="7"/>
      <c r="J149" s="7">
        <v>7174.62644</v>
      </c>
      <c r="K149" s="7"/>
      <c r="L149" s="7">
        <v>7174.62644</v>
      </c>
      <c r="M149" s="7"/>
      <c r="N149" s="7">
        <f t="shared" si="10"/>
        <v>63.83148207770796</v>
      </c>
      <c r="O149" s="7"/>
      <c r="P149" s="7">
        <f t="shared" si="10"/>
        <v>63.83148207770796</v>
      </c>
      <c r="Q149" s="7"/>
    </row>
    <row r="150" spans="1:17" s="3" customFormat="1">
      <c r="A150" s="50"/>
      <c r="B150" s="50"/>
      <c r="C150" s="50"/>
      <c r="D150" s="18"/>
      <c r="E150" s="6" t="s">
        <v>419</v>
      </c>
      <c r="F150" s="7">
        <v>152686.9926</v>
      </c>
      <c r="G150" s="7"/>
      <c r="H150" s="7">
        <v>152686.9926</v>
      </c>
      <c r="I150" s="7"/>
      <c r="J150" s="7">
        <v>110416.1666</v>
      </c>
      <c r="K150" s="7"/>
      <c r="L150" s="7">
        <v>110416.1666</v>
      </c>
      <c r="M150" s="7"/>
      <c r="N150" s="7">
        <f t="shared" si="10"/>
        <v>72.315371938238044</v>
      </c>
      <c r="O150" s="7"/>
      <c r="P150" s="7">
        <f t="shared" si="10"/>
        <v>72.315371938238044</v>
      </c>
      <c r="Q150" s="7"/>
    </row>
    <row r="151" spans="1:17" s="3" customFormat="1" ht="30" customHeight="1">
      <c r="A151" s="50" t="s">
        <v>153</v>
      </c>
      <c r="B151" s="50" t="s">
        <v>154</v>
      </c>
      <c r="C151" s="50" t="s">
        <v>155</v>
      </c>
      <c r="D151" s="17" t="s">
        <v>16</v>
      </c>
      <c r="E151" s="6"/>
      <c r="F151" s="7">
        <v>7859.9</v>
      </c>
      <c r="G151" s="7"/>
      <c r="H151" s="7">
        <v>4894.7</v>
      </c>
      <c r="I151" s="7">
        <v>2965.2</v>
      </c>
      <c r="J151" s="7">
        <v>2783.8</v>
      </c>
      <c r="K151" s="7"/>
      <c r="L151" s="7">
        <v>1391.9</v>
      </c>
      <c r="M151" s="7">
        <v>1391.9</v>
      </c>
      <c r="N151" s="7">
        <f t="shared" si="10"/>
        <v>35.417753406531894</v>
      </c>
      <c r="O151" s="7"/>
      <c r="P151" s="7">
        <f t="shared" si="10"/>
        <v>28.436880707704255</v>
      </c>
      <c r="Q151" s="7">
        <f t="shared" si="10"/>
        <v>46.941184405773647</v>
      </c>
    </row>
    <row r="152" spans="1:17" s="3" customFormat="1" ht="79.5">
      <c r="A152" s="50"/>
      <c r="B152" s="50"/>
      <c r="C152" s="50"/>
      <c r="D152" s="18" t="s">
        <v>403</v>
      </c>
      <c r="E152" s="6"/>
      <c r="F152" s="7">
        <v>7859.9</v>
      </c>
      <c r="G152" s="7"/>
      <c r="H152" s="7">
        <v>4894.7</v>
      </c>
      <c r="I152" s="7">
        <v>2965.2</v>
      </c>
      <c r="J152" s="7">
        <v>2783.8</v>
      </c>
      <c r="K152" s="7"/>
      <c r="L152" s="7">
        <v>1391.9</v>
      </c>
      <c r="M152" s="7">
        <v>1391.9</v>
      </c>
      <c r="N152" s="7">
        <f t="shared" si="10"/>
        <v>35.417753406531894</v>
      </c>
      <c r="O152" s="7"/>
      <c r="P152" s="7">
        <f t="shared" si="10"/>
        <v>28.436880707704255</v>
      </c>
      <c r="Q152" s="7">
        <f t="shared" si="10"/>
        <v>46.941184405773647</v>
      </c>
    </row>
    <row r="153" spans="1:17" s="3" customFormat="1">
      <c r="A153" s="50"/>
      <c r="B153" s="50"/>
      <c r="C153" s="50"/>
      <c r="D153" s="18"/>
      <c r="E153" s="6" t="s">
        <v>420</v>
      </c>
      <c r="F153" s="7">
        <v>3786.1716000000001</v>
      </c>
      <c r="G153" s="7"/>
      <c r="H153" s="7">
        <v>2588.9358000000002</v>
      </c>
      <c r="I153" s="7">
        <v>1197.2357999999999</v>
      </c>
      <c r="J153" s="7">
        <v>1820.1836000000001</v>
      </c>
      <c r="K153" s="7"/>
      <c r="L153" s="7">
        <v>910.09180000000003</v>
      </c>
      <c r="M153" s="7">
        <v>910.09180000000003</v>
      </c>
      <c r="N153" s="7">
        <f t="shared" si="10"/>
        <v>48.074514108129698</v>
      </c>
      <c r="O153" s="7"/>
      <c r="P153" s="7">
        <f t="shared" si="10"/>
        <v>35.153123534388143</v>
      </c>
      <c r="Q153" s="7">
        <f t="shared" si="10"/>
        <v>76.016086388328858</v>
      </c>
    </row>
    <row r="154" spans="1:17" s="3" customFormat="1">
      <c r="A154" s="50"/>
      <c r="B154" s="50"/>
      <c r="C154" s="50"/>
      <c r="D154" s="18"/>
      <c r="E154" s="6" t="s">
        <v>421</v>
      </c>
      <c r="F154" s="7">
        <v>4073.7284</v>
      </c>
      <c r="G154" s="7"/>
      <c r="H154" s="7">
        <v>2305.7642000000001</v>
      </c>
      <c r="I154" s="7">
        <v>1767.9641999999999</v>
      </c>
      <c r="J154" s="7">
        <v>963.64120000000003</v>
      </c>
      <c r="K154" s="7"/>
      <c r="L154" s="7">
        <v>481.82060000000001</v>
      </c>
      <c r="M154" s="7">
        <v>481.82060000000001</v>
      </c>
      <c r="N154" s="7">
        <f t="shared" si="10"/>
        <v>23.65501833651944</v>
      </c>
      <c r="O154" s="7"/>
      <c r="P154" s="7">
        <f t="shared" si="10"/>
        <v>20.896351847253072</v>
      </c>
      <c r="Q154" s="7">
        <f t="shared" si="10"/>
        <v>27.252848219437929</v>
      </c>
    </row>
    <row r="155" spans="1:17" s="3" customFormat="1" ht="27" customHeight="1">
      <c r="A155" s="50" t="s">
        <v>156</v>
      </c>
      <c r="B155" s="50" t="s">
        <v>157</v>
      </c>
      <c r="C155" s="50" t="s">
        <v>158</v>
      </c>
      <c r="D155" s="17" t="s">
        <v>16</v>
      </c>
      <c r="E155" s="6"/>
      <c r="F155" s="7">
        <v>8007.2</v>
      </c>
      <c r="G155" s="7"/>
      <c r="H155" s="7">
        <v>7110.2</v>
      </c>
      <c r="I155" s="7">
        <v>897</v>
      </c>
      <c r="J155" s="7">
        <v>2160.9</v>
      </c>
      <c r="K155" s="7"/>
      <c r="L155" s="7">
        <v>1286.8</v>
      </c>
      <c r="M155" s="7">
        <v>874.1</v>
      </c>
      <c r="N155" s="7">
        <f t="shared" si="10"/>
        <v>26.986961734439006</v>
      </c>
      <c r="O155" s="7"/>
      <c r="P155" s="7">
        <f t="shared" si="10"/>
        <v>18.097943799049254</v>
      </c>
      <c r="Q155" s="7">
        <f t="shared" si="10"/>
        <v>97.447045707915279</v>
      </c>
    </row>
    <row r="156" spans="1:17" s="3" customFormat="1" ht="79.5">
      <c r="A156" s="50"/>
      <c r="B156" s="50"/>
      <c r="C156" s="50"/>
      <c r="D156" s="18" t="s">
        <v>403</v>
      </c>
      <c r="E156" s="6"/>
      <c r="F156" s="7">
        <v>8007.2</v>
      </c>
      <c r="G156" s="7"/>
      <c r="H156" s="7">
        <v>7110.2</v>
      </c>
      <c r="I156" s="7">
        <v>897</v>
      </c>
      <c r="J156" s="7">
        <v>2160.9</v>
      </c>
      <c r="K156" s="7"/>
      <c r="L156" s="7">
        <v>1286.8</v>
      </c>
      <c r="M156" s="7">
        <v>874.1</v>
      </c>
      <c r="N156" s="7">
        <f t="shared" si="10"/>
        <v>26.986961734439006</v>
      </c>
      <c r="O156" s="7"/>
      <c r="P156" s="7">
        <f t="shared" si="10"/>
        <v>18.097943799049254</v>
      </c>
      <c r="Q156" s="7">
        <f t="shared" si="10"/>
        <v>97.447045707915279</v>
      </c>
    </row>
    <row r="157" spans="1:17" s="3" customFormat="1">
      <c r="A157" s="50"/>
      <c r="B157" s="50"/>
      <c r="C157" s="50"/>
      <c r="D157" s="18"/>
      <c r="E157" s="6" t="s">
        <v>422</v>
      </c>
      <c r="F157" s="7">
        <v>8007.2414399999998</v>
      </c>
      <c r="G157" s="7"/>
      <c r="H157" s="7">
        <v>7110.2</v>
      </c>
      <c r="I157" s="7">
        <v>897.04143999999997</v>
      </c>
      <c r="J157" s="7">
        <v>2160.8592800000001</v>
      </c>
      <c r="K157" s="7"/>
      <c r="L157" s="7">
        <v>1286.75676</v>
      </c>
      <c r="M157" s="7">
        <v>874.10252000000003</v>
      </c>
      <c r="N157" s="7">
        <f t="shared" si="10"/>
        <v>26.986313528720075</v>
      </c>
      <c r="O157" s="7"/>
      <c r="P157" s="7">
        <f t="shared" si="10"/>
        <v>18.097335658631263</v>
      </c>
      <c r="Q157" s="7">
        <f t="shared" si="10"/>
        <v>97.442824937942675</v>
      </c>
    </row>
    <row r="158" spans="1:17" s="3" customFormat="1" ht="29.25" customHeight="1">
      <c r="A158" s="50" t="s">
        <v>159</v>
      </c>
      <c r="B158" s="50" t="s">
        <v>160</v>
      </c>
      <c r="C158" s="50" t="s">
        <v>161</v>
      </c>
      <c r="D158" s="17" t="s">
        <v>16</v>
      </c>
      <c r="E158" s="6"/>
      <c r="F158" s="7">
        <v>1464</v>
      </c>
      <c r="G158" s="7"/>
      <c r="H158" s="7">
        <v>1300</v>
      </c>
      <c r="I158" s="7">
        <v>164</v>
      </c>
      <c r="J158" s="7">
        <v>1464</v>
      </c>
      <c r="K158" s="7"/>
      <c r="L158" s="7">
        <v>1300</v>
      </c>
      <c r="M158" s="7">
        <v>164</v>
      </c>
      <c r="N158" s="7">
        <f t="shared" si="10"/>
        <v>100</v>
      </c>
      <c r="O158" s="7"/>
      <c r="P158" s="7">
        <f t="shared" si="10"/>
        <v>100</v>
      </c>
      <c r="Q158" s="7">
        <f t="shared" si="10"/>
        <v>100</v>
      </c>
    </row>
    <row r="159" spans="1:17" s="3" customFormat="1" ht="79.5">
      <c r="A159" s="50"/>
      <c r="B159" s="50"/>
      <c r="C159" s="50"/>
      <c r="D159" s="18" t="s">
        <v>403</v>
      </c>
      <c r="E159" s="6"/>
      <c r="F159" s="7">
        <v>1464</v>
      </c>
      <c r="G159" s="7"/>
      <c r="H159" s="7">
        <v>1300</v>
      </c>
      <c r="I159" s="7">
        <v>164</v>
      </c>
      <c r="J159" s="7">
        <v>1464</v>
      </c>
      <c r="K159" s="7"/>
      <c r="L159" s="7">
        <v>1300</v>
      </c>
      <c r="M159" s="7">
        <v>164</v>
      </c>
      <c r="N159" s="7">
        <f t="shared" si="10"/>
        <v>100</v>
      </c>
      <c r="O159" s="7"/>
      <c r="P159" s="7">
        <f t="shared" si="10"/>
        <v>100</v>
      </c>
      <c r="Q159" s="7">
        <f t="shared" si="10"/>
        <v>100</v>
      </c>
    </row>
    <row r="160" spans="1:17" s="3" customFormat="1">
      <c r="A160" s="50"/>
      <c r="B160" s="50"/>
      <c r="C160" s="50"/>
      <c r="D160" s="18"/>
      <c r="E160" s="6" t="s">
        <v>423</v>
      </c>
      <c r="F160" s="7">
        <f>SUM(G160:I160)</f>
        <v>1126.1261199999999</v>
      </c>
      <c r="G160" s="7"/>
      <c r="H160" s="7">
        <v>1000</v>
      </c>
      <c r="I160" s="7">
        <v>126.12612</v>
      </c>
      <c r="J160" s="7">
        <f>SUM(K160:M160)</f>
        <v>1126.1261199999999</v>
      </c>
      <c r="K160" s="7"/>
      <c r="L160" s="7">
        <v>1000</v>
      </c>
      <c r="M160" s="7">
        <v>126.12612</v>
      </c>
      <c r="N160" s="7">
        <f t="shared" si="10"/>
        <v>100</v>
      </c>
      <c r="O160" s="7"/>
      <c r="P160" s="7">
        <f t="shared" si="10"/>
        <v>100</v>
      </c>
      <c r="Q160" s="7">
        <f t="shared" si="10"/>
        <v>100</v>
      </c>
    </row>
    <row r="161" spans="1:17" s="3" customFormat="1">
      <c r="A161" s="50"/>
      <c r="B161" s="50"/>
      <c r="C161" s="50"/>
      <c r="D161" s="18"/>
      <c r="E161" s="6" t="s">
        <v>424</v>
      </c>
      <c r="F161" s="7">
        <f>SUM(G161:I161)</f>
        <v>337.83784000000003</v>
      </c>
      <c r="G161" s="7"/>
      <c r="H161" s="7">
        <v>300</v>
      </c>
      <c r="I161" s="7">
        <v>37.83784</v>
      </c>
      <c r="J161" s="7">
        <f>SUM(K161:M161)</f>
        <v>337.83784000000003</v>
      </c>
      <c r="K161" s="7"/>
      <c r="L161" s="7">
        <v>300</v>
      </c>
      <c r="M161" s="7">
        <v>37.83784</v>
      </c>
      <c r="N161" s="7">
        <f t="shared" si="10"/>
        <v>100</v>
      </c>
      <c r="O161" s="7"/>
      <c r="P161" s="7">
        <f t="shared" si="10"/>
        <v>100</v>
      </c>
      <c r="Q161" s="7">
        <f t="shared" si="10"/>
        <v>100</v>
      </c>
    </row>
    <row r="162" spans="1:17" s="3" customFormat="1" ht="20.25" customHeight="1">
      <c r="A162" s="50" t="s">
        <v>162</v>
      </c>
      <c r="B162" s="50" t="s">
        <v>163</v>
      </c>
      <c r="C162" s="50" t="s">
        <v>164</v>
      </c>
      <c r="D162" s="17" t="s">
        <v>16</v>
      </c>
      <c r="E162" s="6"/>
      <c r="F162" s="7">
        <v>3850</v>
      </c>
      <c r="G162" s="7"/>
      <c r="H162" s="7">
        <v>2100</v>
      </c>
      <c r="I162" s="7">
        <v>1750</v>
      </c>
      <c r="J162" s="7">
        <v>1456.1</v>
      </c>
      <c r="K162" s="7"/>
      <c r="L162" s="7">
        <v>0</v>
      </c>
      <c r="M162" s="7">
        <v>1456.1</v>
      </c>
      <c r="N162" s="7">
        <f t="shared" si="10"/>
        <v>37.820779220779215</v>
      </c>
      <c r="O162" s="7"/>
      <c r="P162" s="7">
        <f t="shared" si="10"/>
        <v>0</v>
      </c>
      <c r="Q162" s="7">
        <f t="shared" si="10"/>
        <v>83.205714285714279</v>
      </c>
    </row>
    <row r="163" spans="1:17" s="3" customFormat="1" ht="79.5">
      <c r="A163" s="50"/>
      <c r="B163" s="50"/>
      <c r="C163" s="50"/>
      <c r="D163" s="18" t="s">
        <v>403</v>
      </c>
      <c r="E163" s="6"/>
      <c r="F163" s="7">
        <v>3850</v>
      </c>
      <c r="G163" s="7"/>
      <c r="H163" s="7">
        <v>2100</v>
      </c>
      <c r="I163" s="7">
        <v>1750</v>
      </c>
      <c r="J163" s="7">
        <v>1456.1</v>
      </c>
      <c r="K163" s="7"/>
      <c r="L163" s="7">
        <v>0</v>
      </c>
      <c r="M163" s="7">
        <v>1456.1</v>
      </c>
      <c r="N163" s="7">
        <f t="shared" si="10"/>
        <v>37.820779220779215</v>
      </c>
      <c r="O163" s="7"/>
      <c r="P163" s="7">
        <f t="shared" si="10"/>
        <v>0</v>
      </c>
      <c r="Q163" s="7">
        <f t="shared" si="10"/>
        <v>83.205714285714279</v>
      </c>
    </row>
    <row r="164" spans="1:17" s="3" customFormat="1">
      <c r="A164" s="50"/>
      <c r="B164" s="50"/>
      <c r="C164" s="50"/>
      <c r="D164" s="18"/>
      <c r="E164" s="6" t="s">
        <v>425</v>
      </c>
      <c r="F164" s="7">
        <f>SUM(G164:I164)</f>
        <v>3500</v>
      </c>
      <c r="G164" s="7"/>
      <c r="H164" s="7">
        <v>1750</v>
      </c>
      <c r="I164" s="7">
        <v>1750</v>
      </c>
      <c r="J164" s="7">
        <f>SUM(K164:M164)</f>
        <v>1456.13364</v>
      </c>
      <c r="K164" s="7"/>
      <c r="L164" s="7">
        <v>0</v>
      </c>
      <c r="M164" s="7">
        <v>1456.13364</v>
      </c>
      <c r="N164" s="7">
        <f t="shared" ref="N164:O177" si="14">J164/F164*100</f>
        <v>41.603818285714283</v>
      </c>
      <c r="O164" s="7"/>
      <c r="P164" s="7">
        <f t="shared" ref="P164:Q177" si="15">L164/H164*100</f>
        <v>0</v>
      </c>
      <c r="Q164" s="7">
        <f t="shared" si="15"/>
        <v>83.207636571428566</v>
      </c>
    </row>
    <row r="165" spans="1:17" s="3" customFormat="1">
      <c r="A165" s="50"/>
      <c r="B165" s="50"/>
      <c r="C165" s="50"/>
      <c r="D165" s="18"/>
      <c r="E165" s="6" t="s">
        <v>426</v>
      </c>
      <c r="F165" s="7">
        <f>SUM(G165:I165)</f>
        <v>350</v>
      </c>
      <c r="G165" s="7"/>
      <c r="H165" s="7">
        <v>350</v>
      </c>
      <c r="I165" s="7"/>
      <c r="J165" s="7">
        <f>SUM(K165:M165)</f>
        <v>0</v>
      </c>
      <c r="K165" s="7"/>
      <c r="L165" s="7">
        <v>0</v>
      </c>
      <c r="M165" s="7"/>
      <c r="N165" s="7">
        <f t="shared" si="14"/>
        <v>0</v>
      </c>
      <c r="O165" s="7"/>
      <c r="P165" s="7">
        <f t="shared" si="15"/>
        <v>0</v>
      </c>
      <c r="Q165" s="7"/>
    </row>
    <row r="166" spans="1:17" s="3" customFormat="1" ht="27" customHeight="1">
      <c r="A166" s="50" t="s">
        <v>165</v>
      </c>
      <c r="B166" s="50" t="s">
        <v>166</v>
      </c>
      <c r="C166" s="50" t="s">
        <v>167</v>
      </c>
      <c r="D166" s="17" t="s">
        <v>16</v>
      </c>
      <c r="E166" s="6"/>
      <c r="F166" s="7">
        <v>500</v>
      </c>
      <c r="G166" s="7"/>
      <c r="H166" s="7">
        <v>500</v>
      </c>
      <c r="I166" s="7"/>
      <c r="J166" s="7">
        <v>405.5</v>
      </c>
      <c r="K166" s="7"/>
      <c r="L166" s="7">
        <v>405.5</v>
      </c>
      <c r="M166" s="7"/>
      <c r="N166" s="7">
        <f t="shared" si="14"/>
        <v>81.100000000000009</v>
      </c>
      <c r="O166" s="7"/>
      <c r="P166" s="7">
        <f t="shared" si="15"/>
        <v>81.100000000000009</v>
      </c>
      <c r="Q166" s="7"/>
    </row>
    <row r="167" spans="1:17" s="3" customFormat="1" ht="79.5">
      <c r="A167" s="50"/>
      <c r="B167" s="50"/>
      <c r="C167" s="50"/>
      <c r="D167" s="18" t="s">
        <v>403</v>
      </c>
      <c r="E167" s="6"/>
      <c r="F167" s="7">
        <v>500</v>
      </c>
      <c r="G167" s="7"/>
      <c r="H167" s="7">
        <v>500</v>
      </c>
      <c r="I167" s="7"/>
      <c r="J167" s="7">
        <v>405.5</v>
      </c>
      <c r="K167" s="7"/>
      <c r="L167" s="7">
        <v>405.5</v>
      </c>
      <c r="M167" s="7"/>
      <c r="N167" s="7">
        <f t="shared" si="14"/>
        <v>81.100000000000009</v>
      </c>
      <c r="O167" s="7"/>
      <c r="P167" s="7">
        <f t="shared" si="15"/>
        <v>81.100000000000009</v>
      </c>
      <c r="Q167" s="7"/>
    </row>
    <row r="168" spans="1:17" s="3" customFormat="1">
      <c r="A168" s="50"/>
      <c r="B168" s="50"/>
      <c r="C168" s="50"/>
      <c r="D168" s="18"/>
      <c r="E168" s="6" t="s">
        <v>427</v>
      </c>
      <c r="F168" s="7">
        <v>500</v>
      </c>
      <c r="G168" s="7"/>
      <c r="H168" s="7">
        <v>500</v>
      </c>
      <c r="I168" s="7"/>
      <c r="J168" s="7">
        <v>405.5</v>
      </c>
      <c r="K168" s="7"/>
      <c r="L168" s="7">
        <v>405.5</v>
      </c>
      <c r="M168" s="7"/>
      <c r="N168" s="7">
        <f t="shared" si="14"/>
        <v>81.100000000000009</v>
      </c>
      <c r="O168" s="7"/>
      <c r="P168" s="7">
        <f t="shared" si="15"/>
        <v>81.100000000000009</v>
      </c>
      <c r="Q168" s="7"/>
    </row>
    <row r="169" spans="1:17" s="3" customFormat="1" ht="90" customHeight="1">
      <c r="A169" s="50" t="s">
        <v>168</v>
      </c>
      <c r="B169" s="50" t="s">
        <v>169</v>
      </c>
      <c r="C169" s="50" t="s">
        <v>428</v>
      </c>
      <c r="D169" s="17" t="s">
        <v>16</v>
      </c>
      <c r="E169" s="6"/>
      <c r="F169" s="7">
        <v>4357.2</v>
      </c>
      <c r="G169" s="7">
        <v>4259.3</v>
      </c>
      <c r="H169" s="7">
        <v>86.9</v>
      </c>
      <c r="I169" s="7">
        <v>11</v>
      </c>
      <c r="J169" s="7">
        <v>776.3</v>
      </c>
      <c r="K169" s="7">
        <v>758.9</v>
      </c>
      <c r="L169" s="7">
        <v>15.5</v>
      </c>
      <c r="M169" s="7">
        <v>1.9</v>
      </c>
      <c r="N169" s="7">
        <f t="shared" si="14"/>
        <v>17.81648765262095</v>
      </c>
      <c r="O169" s="7">
        <f t="shared" si="14"/>
        <v>17.817481745826775</v>
      </c>
      <c r="P169" s="7">
        <f t="shared" si="15"/>
        <v>17.836593785960876</v>
      </c>
      <c r="Q169" s="7">
        <f t="shared" si="15"/>
        <v>17.272727272727273</v>
      </c>
    </row>
    <row r="170" spans="1:17" s="3" customFormat="1" ht="79.5">
      <c r="A170" s="50"/>
      <c r="B170" s="50"/>
      <c r="C170" s="50"/>
      <c r="D170" s="18" t="s">
        <v>403</v>
      </c>
      <c r="E170" s="6"/>
      <c r="F170" s="7">
        <v>4357.2</v>
      </c>
      <c r="G170" s="7">
        <v>4259.3</v>
      </c>
      <c r="H170" s="7">
        <v>86.9</v>
      </c>
      <c r="I170" s="7">
        <v>11</v>
      </c>
      <c r="J170" s="7">
        <v>776.3</v>
      </c>
      <c r="K170" s="7">
        <v>758.9</v>
      </c>
      <c r="L170" s="7">
        <v>15.5</v>
      </c>
      <c r="M170" s="7">
        <v>1.9</v>
      </c>
      <c r="N170" s="7">
        <f t="shared" si="14"/>
        <v>17.81648765262095</v>
      </c>
      <c r="O170" s="7">
        <f t="shared" si="14"/>
        <v>17.817481745826775</v>
      </c>
      <c r="P170" s="7">
        <f t="shared" si="15"/>
        <v>17.836593785960876</v>
      </c>
      <c r="Q170" s="7">
        <f t="shared" si="15"/>
        <v>17.272727272727273</v>
      </c>
    </row>
    <row r="171" spans="1:17" s="3" customFormat="1">
      <c r="A171" s="50"/>
      <c r="B171" s="50"/>
      <c r="C171" s="50"/>
      <c r="D171" s="18"/>
      <c r="E171" s="6" t="s">
        <v>429</v>
      </c>
      <c r="F171" s="7">
        <f>SUM(G171:I171)</f>
        <v>2178.5915</v>
      </c>
      <c r="G171" s="7">
        <v>2129.6480000000001</v>
      </c>
      <c r="H171" s="7">
        <v>43.462000000000003</v>
      </c>
      <c r="I171" s="7">
        <v>5.4814999999999996</v>
      </c>
      <c r="J171" s="7">
        <f>SUM(K171:M171)</f>
        <v>0</v>
      </c>
      <c r="K171" s="7">
        <v>0</v>
      </c>
      <c r="L171" s="7">
        <v>0</v>
      </c>
      <c r="M171" s="7">
        <v>0</v>
      </c>
      <c r="N171" s="7">
        <f t="shared" si="14"/>
        <v>0</v>
      </c>
      <c r="O171" s="7">
        <f t="shared" si="14"/>
        <v>0</v>
      </c>
      <c r="P171" s="7">
        <f t="shared" si="15"/>
        <v>0</v>
      </c>
      <c r="Q171" s="7">
        <f t="shared" si="15"/>
        <v>0</v>
      </c>
    </row>
    <row r="172" spans="1:17" s="3" customFormat="1">
      <c r="A172" s="50"/>
      <c r="B172" s="50"/>
      <c r="C172" s="50"/>
      <c r="D172" s="18"/>
      <c r="E172" s="6" t="s">
        <v>430</v>
      </c>
      <c r="F172" s="7">
        <f>SUM(G172:I172)</f>
        <v>2178.5915</v>
      </c>
      <c r="G172" s="7">
        <v>2129.6480000000001</v>
      </c>
      <c r="H172" s="7">
        <v>43.462000000000003</v>
      </c>
      <c r="I172" s="7">
        <v>5.4814999999999996</v>
      </c>
      <c r="J172" s="7">
        <f>SUM(K172:M172)</f>
        <v>776.29213000000004</v>
      </c>
      <c r="K172" s="7">
        <v>758.85221000000001</v>
      </c>
      <c r="L172" s="7">
        <v>15.48671</v>
      </c>
      <c r="M172" s="7">
        <v>1.9532099999999999</v>
      </c>
      <c r="N172" s="7">
        <f t="shared" si="14"/>
        <v>35.63275308840597</v>
      </c>
      <c r="O172" s="7">
        <f t="shared" si="14"/>
        <v>35.632752924426946</v>
      </c>
      <c r="P172" s="7">
        <f t="shared" si="15"/>
        <v>35.632759652109883</v>
      </c>
      <c r="Q172" s="7">
        <f t="shared" si="15"/>
        <v>35.632764754173131</v>
      </c>
    </row>
    <row r="173" spans="1:17" s="3" customFormat="1" ht="90" customHeight="1">
      <c r="A173" s="56" t="s">
        <v>170</v>
      </c>
      <c r="B173" s="56" t="s">
        <v>171</v>
      </c>
      <c r="C173" s="56" t="s">
        <v>431</v>
      </c>
      <c r="D173" s="17" t="s">
        <v>16</v>
      </c>
      <c r="E173" s="6"/>
      <c r="F173" s="7">
        <v>1119.8</v>
      </c>
      <c r="G173" s="7">
        <v>1094.7</v>
      </c>
      <c r="H173" s="7">
        <v>22.3</v>
      </c>
      <c r="I173" s="7">
        <v>2.8</v>
      </c>
      <c r="J173" s="7">
        <v>983.8</v>
      </c>
      <c r="K173" s="7">
        <v>961.7</v>
      </c>
      <c r="L173" s="7">
        <v>19.600000000000001</v>
      </c>
      <c r="M173" s="7">
        <v>2.5</v>
      </c>
      <c r="N173" s="7">
        <f t="shared" si="14"/>
        <v>87.854974102518298</v>
      </c>
      <c r="O173" s="7">
        <f t="shared" si="14"/>
        <v>87.850552662829998</v>
      </c>
      <c r="P173" s="7">
        <f t="shared" si="15"/>
        <v>87.892376681614351</v>
      </c>
      <c r="Q173" s="7">
        <f t="shared" si="15"/>
        <v>89.285714285714292</v>
      </c>
    </row>
    <row r="174" spans="1:17" s="3" customFormat="1" ht="79.5">
      <c r="A174" s="57"/>
      <c r="B174" s="57"/>
      <c r="C174" s="57"/>
      <c r="D174" s="18" t="s">
        <v>403</v>
      </c>
      <c r="E174" s="6"/>
      <c r="F174" s="7">
        <v>1119.8</v>
      </c>
      <c r="G174" s="7">
        <v>1094.7</v>
      </c>
      <c r="H174" s="7">
        <v>22.3</v>
      </c>
      <c r="I174" s="7">
        <v>2.8</v>
      </c>
      <c r="J174" s="7">
        <v>983.8</v>
      </c>
      <c r="K174" s="7">
        <v>961.7</v>
      </c>
      <c r="L174" s="7">
        <v>19.600000000000001</v>
      </c>
      <c r="M174" s="7">
        <v>2.5</v>
      </c>
      <c r="N174" s="7">
        <f t="shared" si="14"/>
        <v>87.854974102518298</v>
      </c>
      <c r="O174" s="7">
        <f t="shared" si="14"/>
        <v>87.850552662829998</v>
      </c>
      <c r="P174" s="7">
        <f t="shared" si="15"/>
        <v>87.892376681614351</v>
      </c>
      <c r="Q174" s="7">
        <f t="shared" si="15"/>
        <v>89.285714285714292</v>
      </c>
    </row>
    <row r="175" spans="1:17" s="3" customFormat="1" ht="26.25" customHeight="1">
      <c r="A175" s="58"/>
      <c r="B175" s="58"/>
      <c r="C175" s="58"/>
      <c r="D175" s="18"/>
      <c r="E175" s="6" t="s">
        <v>432</v>
      </c>
      <c r="F175" s="7">
        <f>G175+H175+I175</f>
        <v>1119.818</v>
      </c>
      <c r="G175" s="7">
        <v>1094.6600000000001</v>
      </c>
      <c r="H175" s="7">
        <v>22.34</v>
      </c>
      <c r="I175" s="7">
        <v>2.8180000000000001</v>
      </c>
      <c r="J175" s="7">
        <f>K175+L175+M175</f>
        <v>983.81799999999998</v>
      </c>
      <c r="K175" s="7">
        <v>961.71538999999996</v>
      </c>
      <c r="L175" s="7">
        <v>19.626850000000001</v>
      </c>
      <c r="M175" s="7">
        <v>2.4757600000000002</v>
      </c>
      <c r="N175" s="7">
        <f t="shared" si="14"/>
        <v>87.855169322157707</v>
      </c>
      <c r="O175" s="7">
        <f t="shared" si="14"/>
        <v>87.855168728189554</v>
      </c>
      <c r="P175" s="7">
        <f t="shared" si="15"/>
        <v>87.855192479856768</v>
      </c>
      <c r="Q175" s="7">
        <f t="shared" si="15"/>
        <v>87.855216465578437</v>
      </c>
    </row>
    <row r="176" spans="1:17" s="3" customFormat="1" ht="44.25" customHeight="1">
      <c r="A176" s="56" t="s">
        <v>172</v>
      </c>
      <c r="B176" s="56" t="s">
        <v>142</v>
      </c>
      <c r="C176" s="56" t="s">
        <v>173</v>
      </c>
      <c r="D176" s="17" t="s">
        <v>16</v>
      </c>
      <c r="E176" s="6"/>
      <c r="F176" s="7">
        <v>483.8</v>
      </c>
      <c r="G176" s="7"/>
      <c r="H176" s="7">
        <v>483.8</v>
      </c>
      <c r="I176" s="7"/>
      <c r="J176" s="7">
        <v>483.8</v>
      </c>
      <c r="K176" s="7"/>
      <c r="L176" s="7">
        <v>483.8</v>
      </c>
      <c r="M176" s="7"/>
      <c r="N176" s="7">
        <f t="shared" si="14"/>
        <v>100</v>
      </c>
      <c r="O176" s="7"/>
      <c r="P176" s="7">
        <f t="shared" si="15"/>
        <v>100</v>
      </c>
      <c r="Q176" s="7"/>
    </row>
    <row r="177" spans="1:17" s="3" customFormat="1" ht="79.5">
      <c r="A177" s="57"/>
      <c r="B177" s="57"/>
      <c r="C177" s="57"/>
      <c r="D177" s="18" t="s">
        <v>403</v>
      </c>
      <c r="E177" s="6"/>
      <c r="F177" s="7">
        <v>483.8</v>
      </c>
      <c r="G177" s="7"/>
      <c r="H177" s="7">
        <v>483.8</v>
      </c>
      <c r="I177" s="7"/>
      <c r="J177" s="7">
        <v>483.8</v>
      </c>
      <c r="K177" s="7"/>
      <c r="L177" s="7">
        <v>483.8</v>
      </c>
      <c r="M177" s="7"/>
      <c r="N177" s="7">
        <f t="shared" si="14"/>
        <v>100</v>
      </c>
      <c r="O177" s="7"/>
      <c r="P177" s="7">
        <f t="shared" si="15"/>
        <v>100</v>
      </c>
      <c r="Q177" s="7"/>
    </row>
    <row r="178" spans="1:17" s="3" customFormat="1">
      <c r="A178" s="57"/>
      <c r="B178" s="57"/>
      <c r="C178" s="57"/>
      <c r="D178" s="18"/>
      <c r="E178" s="6" t="s">
        <v>433</v>
      </c>
      <c r="F178" s="7">
        <v>158.75899999999999</v>
      </c>
      <c r="G178" s="7"/>
      <c r="H178" s="7">
        <v>158.75899999999999</v>
      </c>
      <c r="I178" s="7"/>
      <c r="J178" s="7">
        <v>158.75899999999999</v>
      </c>
      <c r="K178" s="7"/>
      <c r="L178" s="7">
        <v>158.75899999999999</v>
      </c>
      <c r="M178" s="7"/>
      <c r="N178" s="7">
        <f t="shared" ref="N178:Q193" si="16">J178/F178*100</f>
        <v>100</v>
      </c>
      <c r="O178" s="7"/>
      <c r="P178" s="7">
        <f t="shared" ref="P178:P179" si="17">L178/H178*100</f>
        <v>100</v>
      </c>
      <c r="Q178" s="7"/>
    </row>
    <row r="179" spans="1:17" s="3" customFormat="1">
      <c r="A179" s="58"/>
      <c r="B179" s="58"/>
      <c r="C179" s="58"/>
      <c r="D179" s="18"/>
      <c r="E179" s="6" t="s">
        <v>434</v>
      </c>
      <c r="F179" s="7">
        <v>325</v>
      </c>
      <c r="G179" s="7"/>
      <c r="H179" s="7">
        <v>325</v>
      </c>
      <c r="I179" s="7"/>
      <c r="J179" s="7">
        <v>325</v>
      </c>
      <c r="K179" s="7"/>
      <c r="L179" s="7">
        <v>325</v>
      </c>
      <c r="M179" s="7"/>
      <c r="N179" s="7">
        <f t="shared" si="16"/>
        <v>100</v>
      </c>
      <c r="O179" s="7"/>
      <c r="P179" s="7">
        <f t="shared" si="17"/>
        <v>100</v>
      </c>
      <c r="Q179" s="7"/>
    </row>
    <row r="180" spans="1:17" s="3" customFormat="1" ht="44.25" customHeight="1">
      <c r="A180" s="56" t="s">
        <v>174</v>
      </c>
      <c r="B180" s="56" t="s">
        <v>175</v>
      </c>
      <c r="C180" s="56" t="s">
        <v>176</v>
      </c>
      <c r="D180" s="17" t="s">
        <v>16</v>
      </c>
      <c r="E180" s="6"/>
      <c r="F180" s="7">
        <v>7478.5</v>
      </c>
      <c r="G180" s="7">
        <v>7478.5</v>
      </c>
      <c r="H180" s="7"/>
      <c r="I180" s="7"/>
      <c r="J180" s="7">
        <v>2086.9</v>
      </c>
      <c r="K180" s="7">
        <v>2086.9</v>
      </c>
      <c r="L180" s="7"/>
      <c r="M180" s="7"/>
      <c r="N180" s="7">
        <f t="shared" si="16"/>
        <v>27.905328608678214</v>
      </c>
      <c r="O180" s="7">
        <f t="shared" si="16"/>
        <v>27.905328608678214</v>
      </c>
      <c r="P180" s="7"/>
      <c r="Q180" s="7"/>
    </row>
    <row r="181" spans="1:17" s="3" customFormat="1">
      <c r="A181" s="57"/>
      <c r="B181" s="57"/>
      <c r="C181" s="57"/>
      <c r="D181" s="18" t="s">
        <v>123</v>
      </c>
      <c r="E181" s="6"/>
      <c r="F181" s="7">
        <v>7478.5</v>
      </c>
      <c r="G181" s="7">
        <v>7478.5</v>
      </c>
      <c r="H181" s="7"/>
      <c r="I181" s="7"/>
      <c r="J181" s="7">
        <v>2086.9</v>
      </c>
      <c r="K181" s="7">
        <v>2086.9</v>
      </c>
      <c r="L181" s="7"/>
      <c r="M181" s="7"/>
      <c r="N181" s="7">
        <f t="shared" si="16"/>
        <v>27.905328608678214</v>
      </c>
      <c r="O181" s="7">
        <f t="shared" si="16"/>
        <v>27.905328608678214</v>
      </c>
      <c r="P181" s="7"/>
      <c r="Q181" s="7"/>
    </row>
    <row r="182" spans="1:17" s="3" customFormat="1">
      <c r="A182" s="57"/>
      <c r="B182" s="57"/>
      <c r="C182" s="57"/>
      <c r="D182" s="18"/>
      <c r="E182" s="6" t="s">
        <v>435</v>
      </c>
      <c r="F182" s="7">
        <v>5476.2</v>
      </c>
      <c r="G182" s="7">
        <v>5476.2</v>
      </c>
      <c r="H182" s="7"/>
      <c r="I182" s="7"/>
      <c r="J182" s="7">
        <v>993.42738999999995</v>
      </c>
      <c r="K182" s="7">
        <v>993.42738999999995</v>
      </c>
      <c r="L182" s="7"/>
      <c r="M182" s="7"/>
      <c r="N182" s="7">
        <f t="shared" si="16"/>
        <v>18.140816442058359</v>
      </c>
      <c r="O182" s="7">
        <f t="shared" si="16"/>
        <v>18.140816442058359</v>
      </c>
      <c r="P182" s="7"/>
      <c r="Q182" s="7"/>
    </row>
    <row r="183" spans="1:17" s="3" customFormat="1">
      <c r="A183" s="58"/>
      <c r="B183" s="58"/>
      <c r="C183" s="58"/>
      <c r="D183" s="18"/>
      <c r="E183" s="6" t="s">
        <v>436</v>
      </c>
      <c r="F183" s="7">
        <v>2002.25</v>
      </c>
      <c r="G183" s="7">
        <v>2002.25</v>
      </c>
      <c r="H183" s="7"/>
      <c r="I183" s="7"/>
      <c r="J183" s="7">
        <v>1093.44874</v>
      </c>
      <c r="K183" s="7">
        <v>1093.44874</v>
      </c>
      <c r="L183" s="7"/>
      <c r="M183" s="7"/>
      <c r="N183" s="7">
        <f t="shared" si="16"/>
        <v>54.610999625421407</v>
      </c>
      <c r="O183" s="7">
        <f t="shared" si="16"/>
        <v>54.610999625421407</v>
      </c>
      <c r="P183" s="7"/>
      <c r="Q183" s="7"/>
    </row>
    <row r="184" spans="1:17" s="3" customFormat="1" ht="44.25" customHeight="1">
      <c r="A184" s="56" t="s">
        <v>177</v>
      </c>
      <c r="B184" s="56" t="s">
        <v>178</v>
      </c>
      <c r="C184" s="56" t="s">
        <v>179</v>
      </c>
      <c r="D184" s="17" t="s">
        <v>16</v>
      </c>
      <c r="E184" s="6"/>
      <c r="F184" s="7">
        <v>16472</v>
      </c>
      <c r="G184" s="7">
        <v>13980</v>
      </c>
      <c r="H184" s="7">
        <v>2467.1</v>
      </c>
      <c r="I184" s="7">
        <v>24.9</v>
      </c>
      <c r="J184" s="7">
        <v>0</v>
      </c>
      <c r="K184" s="7">
        <v>0</v>
      </c>
      <c r="L184" s="7">
        <v>0</v>
      </c>
      <c r="M184" s="7">
        <v>0</v>
      </c>
      <c r="N184" s="7">
        <f t="shared" si="16"/>
        <v>0</v>
      </c>
      <c r="O184" s="7">
        <f t="shared" si="16"/>
        <v>0</v>
      </c>
      <c r="P184" s="7">
        <f t="shared" si="16"/>
        <v>0</v>
      </c>
      <c r="Q184" s="7">
        <f t="shared" si="16"/>
        <v>0</v>
      </c>
    </row>
    <row r="185" spans="1:17" s="3" customFormat="1">
      <c r="A185" s="57"/>
      <c r="B185" s="57"/>
      <c r="C185" s="57"/>
      <c r="D185" s="18" t="s">
        <v>123</v>
      </c>
      <c r="E185" s="6"/>
      <c r="F185" s="7">
        <v>16472</v>
      </c>
      <c r="G185" s="7">
        <v>13980</v>
      </c>
      <c r="H185" s="7">
        <v>2467.1</v>
      </c>
      <c r="I185" s="7">
        <v>24.9</v>
      </c>
      <c r="J185" s="7">
        <v>0</v>
      </c>
      <c r="K185" s="7">
        <v>0</v>
      </c>
      <c r="L185" s="7">
        <v>0</v>
      </c>
      <c r="M185" s="7">
        <v>0</v>
      </c>
      <c r="N185" s="7">
        <f t="shared" si="16"/>
        <v>0</v>
      </c>
      <c r="O185" s="7">
        <f t="shared" si="16"/>
        <v>0</v>
      </c>
      <c r="P185" s="7">
        <f t="shared" si="16"/>
        <v>0</v>
      </c>
      <c r="Q185" s="7">
        <f t="shared" si="16"/>
        <v>0</v>
      </c>
    </row>
    <row r="186" spans="1:17" s="3" customFormat="1">
      <c r="A186" s="57"/>
      <c r="B186" s="57"/>
      <c r="C186" s="57"/>
      <c r="D186" s="18"/>
      <c r="E186" s="6" t="s">
        <v>437</v>
      </c>
      <c r="F186" s="7">
        <f>SUM(G186:I186)</f>
        <v>8763.0147899999993</v>
      </c>
      <c r="G186" s="7">
        <v>7437.2929999999997</v>
      </c>
      <c r="H186" s="7">
        <v>1312.4639999999999</v>
      </c>
      <c r="I186" s="7">
        <v>13.25779</v>
      </c>
      <c r="J186" s="7">
        <f>SUM(K186:M186)</f>
        <v>0</v>
      </c>
      <c r="K186" s="7">
        <v>0</v>
      </c>
      <c r="L186" s="7">
        <v>0</v>
      </c>
      <c r="M186" s="7">
        <v>0</v>
      </c>
      <c r="N186" s="7">
        <f t="shared" si="16"/>
        <v>0</v>
      </c>
      <c r="O186" s="7">
        <f t="shared" si="16"/>
        <v>0</v>
      </c>
      <c r="P186" s="7">
        <f t="shared" si="16"/>
        <v>0</v>
      </c>
      <c r="Q186" s="7">
        <f t="shared" si="16"/>
        <v>0</v>
      </c>
    </row>
    <row r="187" spans="1:17" s="3" customFormat="1">
      <c r="A187" s="58"/>
      <c r="B187" s="58"/>
      <c r="C187" s="58"/>
      <c r="D187" s="18"/>
      <c r="E187" s="6" t="s">
        <v>438</v>
      </c>
      <c r="F187" s="7">
        <f>SUM(G187:I187)</f>
        <v>7708.9640000000009</v>
      </c>
      <c r="G187" s="7">
        <v>6542.7070000000003</v>
      </c>
      <c r="H187" s="7">
        <v>1154.595</v>
      </c>
      <c r="I187" s="7">
        <v>11.662000000000001</v>
      </c>
      <c r="J187" s="7">
        <f>SUM(K187:M187)</f>
        <v>0</v>
      </c>
      <c r="K187" s="7">
        <v>0</v>
      </c>
      <c r="L187" s="7">
        <v>0</v>
      </c>
      <c r="M187" s="7">
        <v>0</v>
      </c>
      <c r="N187" s="7">
        <f t="shared" si="16"/>
        <v>0</v>
      </c>
      <c r="O187" s="7">
        <f t="shared" si="16"/>
        <v>0</v>
      </c>
      <c r="P187" s="7">
        <f t="shared" si="16"/>
        <v>0</v>
      </c>
      <c r="Q187" s="7">
        <f t="shared" si="16"/>
        <v>0</v>
      </c>
    </row>
    <row r="188" spans="1:17" s="3" customFormat="1" ht="92.25" customHeight="1">
      <c r="A188" s="50" t="s">
        <v>180</v>
      </c>
      <c r="B188" s="50" t="s">
        <v>181</v>
      </c>
      <c r="C188" s="50" t="s">
        <v>182</v>
      </c>
      <c r="D188" s="17" t="s">
        <v>16</v>
      </c>
      <c r="E188" s="6"/>
      <c r="F188" s="7">
        <v>22172.6</v>
      </c>
      <c r="G188" s="7">
        <v>768.3</v>
      </c>
      <c r="H188" s="7">
        <v>6345.7</v>
      </c>
      <c r="I188" s="7">
        <v>15058.6</v>
      </c>
      <c r="J188" s="7">
        <v>11435.1</v>
      </c>
      <c r="K188" s="7">
        <v>768.3</v>
      </c>
      <c r="L188" s="7">
        <v>15.7</v>
      </c>
      <c r="M188" s="7">
        <v>10651.1</v>
      </c>
      <c r="N188" s="7">
        <f t="shared" si="16"/>
        <v>51.573112760794857</v>
      </c>
      <c r="O188" s="7">
        <f t="shared" si="16"/>
        <v>100</v>
      </c>
      <c r="P188" s="7">
        <f t="shared" si="16"/>
        <v>0.24741163307436531</v>
      </c>
      <c r="Q188" s="7">
        <f t="shared" si="16"/>
        <v>70.731010850942326</v>
      </c>
    </row>
    <row r="189" spans="1:17" s="3" customFormat="1" ht="79.5">
      <c r="A189" s="50"/>
      <c r="B189" s="50"/>
      <c r="C189" s="50"/>
      <c r="D189" s="18" t="s">
        <v>403</v>
      </c>
      <c r="E189" s="6"/>
      <c r="F189" s="7">
        <v>22172.6</v>
      </c>
      <c r="G189" s="7">
        <v>768.3</v>
      </c>
      <c r="H189" s="7">
        <v>6345.7</v>
      </c>
      <c r="I189" s="7">
        <v>15058.6</v>
      </c>
      <c r="J189" s="7">
        <v>11435.1</v>
      </c>
      <c r="K189" s="7">
        <v>768.3</v>
      </c>
      <c r="L189" s="7">
        <v>15.7</v>
      </c>
      <c r="M189" s="7">
        <v>10651.1</v>
      </c>
      <c r="N189" s="7">
        <f t="shared" si="16"/>
        <v>51.573112760794857</v>
      </c>
      <c r="O189" s="7">
        <f t="shared" si="16"/>
        <v>100</v>
      </c>
      <c r="P189" s="7">
        <f t="shared" si="16"/>
        <v>0.24741163307436531</v>
      </c>
      <c r="Q189" s="7">
        <f t="shared" si="16"/>
        <v>70.731010850942326</v>
      </c>
    </row>
    <row r="190" spans="1:17" s="3" customFormat="1">
      <c r="A190" s="50"/>
      <c r="B190" s="50"/>
      <c r="C190" s="50"/>
      <c r="D190" s="18"/>
      <c r="E190" s="6" t="s">
        <v>439</v>
      </c>
      <c r="F190" s="7">
        <v>12887.689700000001</v>
      </c>
      <c r="G190" s="7"/>
      <c r="H190" s="7"/>
      <c r="I190" s="7">
        <v>12887.689700000001</v>
      </c>
      <c r="J190" s="7">
        <v>9836.0610699999997</v>
      </c>
      <c r="K190" s="7"/>
      <c r="L190" s="7"/>
      <c r="M190" s="7">
        <v>9836.0610699999997</v>
      </c>
      <c r="N190" s="7">
        <f t="shared" si="16"/>
        <v>76.32136790195996</v>
      </c>
      <c r="O190" s="7"/>
      <c r="P190" s="7"/>
      <c r="Q190" s="7">
        <f t="shared" si="16"/>
        <v>76.32136790195996</v>
      </c>
    </row>
    <row r="191" spans="1:17" s="3" customFormat="1">
      <c r="A191" s="50"/>
      <c r="B191" s="50"/>
      <c r="C191" s="50"/>
      <c r="D191" s="18"/>
      <c r="E191" s="6" t="s">
        <v>440</v>
      </c>
      <c r="F191" s="7">
        <v>1050.6908100000001</v>
      </c>
      <c r="G191" s="7"/>
      <c r="H191" s="7"/>
      <c r="I191" s="7">
        <v>1050.6908100000001</v>
      </c>
      <c r="J191" s="7">
        <v>472.79417000000001</v>
      </c>
      <c r="K191" s="7"/>
      <c r="L191" s="7"/>
      <c r="M191" s="7">
        <v>472.79417000000001</v>
      </c>
      <c r="N191" s="7">
        <f t="shared" si="16"/>
        <v>44.998411092983673</v>
      </c>
      <c r="O191" s="7"/>
      <c r="P191" s="7"/>
      <c r="Q191" s="7">
        <f t="shared" si="16"/>
        <v>44.998411092983673</v>
      </c>
    </row>
    <row r="192" spans="1:17" s="3" customFormat="1">
      <c r="A192" s="50"/>
      <c r="B192" s="50"/>
      <c r="C192" s="50"/>
      <c r="D192" s="18"/>
      <c r="E192" s="6" t="s">
        <v>441</v>
      </c>
      <c r="F192" s="7">
        <v>274.5</v>
      </c>
      <c r="G192" s="7"/>
      <c r="H192" s="7"/>
      <c r="I192" s="7">
        <v>274.5</v>
      </c>
      <c r="J192" s="7">
        <v>216.79900000000001</v>
      </c>
      <c r="K192" s="7"/>
      <c r="L192" s="7"/>
      <c r="M192" s="7">
        <v>216.79900000000001</v>
      </c>
      <c r="N192" s="7">
        <f t="shared" si="16"/>
        <v>78.979599271402563</v>
      </c>
      <c r="O192" s="7"/>
      <c r="P192" s="7"/>
      <c r="Q192" s="7">
        <f t="shared" si="16"/>
        <v>78.979599271402563</v>
      </c>
    </row>
    <row r="193" spans="1:17" s="3" customFormat="1">
      <c r="A193" s="50"/>
      <c r="B193" s="50"/>
      <c r="C193" s="50"/>
      <c r="D193" s="18"/>
      <c r="E193" s="6" t="s">
        <v>442</v>
      </c>
      <c r="F193" s="7">
        <f>G193+H193+I193</f>
        <v>785.97699999999998</v>
      </c>
      <c r="G193" s="7">
        <v>768.32</v>
      </c>
      <c r="H193" s="7">
        <v>15.68</v>
      </c>
      <c r="I193" s="7">
        <v>1.9770000000000001</v>
      </c>
      <c r="J193" s="7">
        <f>K193+L193+M193</f>
        <v>785.97699999999998</v>
      </c>
      <c r="K193" s="7">
        <v>768.32</v>
      </c>
      <c r="L193" s="7">
        <v>15.68</v>
      </c>
      <c r="M193" s="7">
        <v>1.9770000000000001</v>
      </c>
      <c r="N193" s="7">
        <f t="shared" si="16"/>
        <v>100</v>
      </c>
      <c r="O193" s="7">
        <f t="shared" si="16"/>
        <v>100</v>
      </c>
      <c r="P193" s="7">
        <f t="shared" si="16"/>
        <v>100</v>
      </c>
      <c r="Q193" s="7">
        <f t="shared" si="16"/>
        <v>100</v>
      </c>
    </row>
    <row r="194" spans="1:17" s="3" customFormat="1">
      <c r="A194" s="50"/>
      <c r="B194" s="50"/>
      <c r="C194" s="50"/>
      <c r="D194" s="18"/>
      <c r="E194" s="6" t="s">
        <v>443</v>
      </c>
      <c r="F194" s="7">
        <f>H194+I194</f>
        <v>7173.7585600000002</v>
      </c>
      <c r="G194" s="7"/>
      <c r="H194" s="7">
        <v>6330</v>
      </c>
      <c r="I194" s="7">
        <v>843.75855999999999</v>
      </c>
      <c r="J194" s="7">
        <f>L194+M194</f>
        <v>123.45041999999999</v>
      </c>
      <c r="K194" s="7"/>
      <c r="L194" s="7">
        <v>0</v>
      </c>
      <c r="M194" s="7">
        <v>123.45041999999999</v>
      </c>
      <c r="N194" s="7">
        <f t="shared" ref="N194:Q241" si="18">J194/F194*100</f>
        <v>1.7208610934907183</v>
      </c>
      <c r="O194" s="7"/>
      <c r="P194" s="7">
        <f t="shared" ref="P194:Q201" si="19">L194/H194*100</f>
        <v>0</v>
      </c>
      <c r="Q194" s="7">
        <f t="shared" si="19"/>
        <v>14.631012454558089</v>
      </c>
    </row>
    <row r="195" spans="1:17" s="3" customFormat="1" ht="44.25" customHeight="1">
      <c r="A195" s="50" t="s">
        <v>183</v>
      </c>
      <c r="B195" s="50" t="s">
        <v>184</v>
      </c>
      <c r="C195" s="50" t="s">
        <v>185</v>
      </c>
      <c r="D195" s="17" t="s">
        <v>16</v>
      </c>
      <c r="E195" s="6"/>
      <c r="F195" s="7">
        <v>14212.9</v>
      </c>
      <c r="G195" s="7"/>
      <c r="H195" s="7"/>
      <c r="I195" s="7">
        <v>14212.9</v>
      </c>
      <c r="J195" s="7">
        <v>10525.7</v>
      </c>
      <c r="K195" s="7"/>
      <c r="L195" s="7"/>
      <c r="M195" s="7">
        <v>10525.7</v>
      </c>
      <c r="N195" s="7">
        <f t="shared" si="18"/>
        <v>74.057370417015534</v>
      </c>
      <c r="O195" s="7"/>
      <c r="P195" s="7"/>
      <c r="Q195" s="7">
        <f t="shared" si="19"/>
        <v>74.057370417015534</v>
      </c>
    </row>
    <row r="196" spans="1:17" s="3" customFormat="1" ht="79.5">
      <c r="A196" s="50"/>
      <c r="B196" s="50"/>
      <c r="C196" s="50"/>
      <c r="D196" s="18" t="s">
        <v>403</v>
      </c>
      <c r="E196" s="6"/>
      <c r="F196" s="7">
        <v>14212.9</v>
      </c>
      <c r="G196" s="7"/>
      <c r="H196" s="7"/>
      <c r="I196" s="7">
        <v>14212.9</v>
      </c>
      <c r="J196" s="7">
        <v>10525.7</v>
      </c>
      <c r="K196" s="7"/>
      <c r="L196" s="7"/>
      <c r="M196" s="7">
        <v>10525.7</v>
      </c>
      <c r="N196" s="7">
        <f t="shared" si="18"/>
        <v>74.057370417015534</v>
      </c>
      <c r="O196" s="7"/>
      <c r="P196" s="7"/>
      <c r="Q196" s="7">
        <f t="shared" si="19"/>
        <v>74.057370417015534</v>
      </c>
    </row>
    <row r="197" spans="1:17" s="3" customFormat="1">
      <c r="A197" s="50"/>
      <c r="B197" s="50"/>
      <c r="C197" s="50"/>
      <c r="D197" s="18"/>
      <c r="E197" s="6" t="s">
        <v>439</v>
      </c>
      <c r="F197" s="7">
        <v>12887.689700000001</v>
      </c>
      <c r="G197" s="7"/>
      <c r="H197" s="7"/>
      <c r="I197" s="7">
        <v>12887.689700000001</v>
      </c>
      <c r="J197" s="7">
        <v>9836.0610699999997</v>
      </c>
      <c r="K197" s="7"/>
      <c r="L197" s="7"/>
      <c r="M197" s="7">
        <v>9836.0610699999997</v>
      </c>
      <c r="N197" s="7">
        <f t="shared" si="18"/>
        <v>76.32136790195996</v>
      </c>
      <c r="O197" s="7"/>
      <c r="P197" s="7"/>
      <c r="Q197" s="7">
        <f t="shared" si="19"/>
        <v>76.32136790195996</v>
      </c>
    </row>
    <row r="198" spans="1:17" s="3" customFormat="1">
      <c r="A198" s="50"/>
      <c r="B198" s="50"/>
      <c r="C198" s="50"/>
      <c r="D198" s="18"/>
      <c r="E198" s="6" t="s">
        <v>440</v>
      </c>
      <c r="F198" s="7">
        <v>1050.6908100000001</v>
      </c>
      <c r="G198" s="7"/>
      <c r="H198" s="7"/>
      <c r="I198" s="7">
        <v>1050.6908100000001</v>
      </c>
      <c r="J198" s="7">
        <v>472.79417000000001</v>
      </c>
      <c r="K198" s="7"/>
      <c r="L198" s="7"/>
      <c r="M198" s="7">
        <v>472.79417000000001</v>
      </c>
      <c r="N198" s="7">
        <f t="shared" si="18"/>
        <v>44.998411092983673</v>
      </c>
      <c r="O198" s="7"/>
      <c r="P198" s="7"/>
      <c r="Q198" s="7">
        <f t="shared" si="19"/>
        <v>44.998411092983673</v>
      </c>
    </row>
    <row r="199" spans="1:17" s="3" customFormat="1">
      <c r="A199" s="50"/>
      <c r="B199" s="50"/>
      <c r="C199" s="50"/>
      <c r="D199" s="18"/>
      <c r="E199" s="6" t="s">
        <v>441</v>
      </c>
      <c r="F199" s="7">
        <v>274.5</v>
      </c>
      <c r="G199" s="7"/>
      <c r="H199" s="7"/>
      <c r="I199" s="7">
        <v>274.5</v>
      </c>
      <c r="J199" s="7">
        <v>216.79900000000001</v>
      </c>
      <c r="K199" s="7"/>
      <c r="L199" s="7"/>
      <c r="M199" s="7">
        <v>216.79900000000001</v>
      </c>
      <c r="N199" s="7">
        <f t="shared" si="18"/>
        <v>78.979599271402563</v>
      </c>
      <c r="O199" s="7"/>
      <c r="P199" s="7"/>
      <c r="Q199" s="7">
        <f t="shared" si="19"/>
        <v>78.979599271402563</v>
      </c>
    </row>
    <row r="200" spans="1:17" s="3" customFormat="1" ht="44.25" customHeight="1">
      <c r="A200" s="50" t="s">
        <v>186</v>
      </c>
      <c r="B200" s="50" t="s">
        <v>187</v>
      </c>
      <c r="C200" s="50" t="s">
        <v>188</v>
      </c>
      <c r="D200" s="17" t="s">
        <v>16</v>
      </c>
      <c r="E200" s="6"/>
      <c r="F200" s="7">
        <v>786</v>
      </c>
      <c r="G200" s="7">
        <v>768.3</v>
      </c>
      <c r="H200" s="7">
        <v>15.7</v>
      </c>
      <c r="I200" s="7">
        <v>2</v>
      </c>
      <c r="J200" s="7">
        <v>786</v>
      </c>
      <c r="K200" s="7">
        <v>768.3</v>
      </c>
      <c r="L200" s="7">
        <v>15.7</v>
      </c>
      <c r="M200" s="7">
        <v>2</v>
      </c>
      <c r="N200" s="7">
        <f t="shared" si="18"/>
        <v>100</v>
      </c>
      <c r="O200" s="7">
        <f t="shared" si="18"/>
        <v>100</v>
      </c>
      <c r="P200" s="7">
        <f t="shared" si="18"/>
        <v>100</v>
      </c>
      <c r="Q200" s="7">
        <f t="shared" si="19"/>
        <v>100</v>
      </c>
    </row>
    <row r="201" spans="1:17" s="3" customFormat="1" ht="79.5">
      <c r="A201" s="50"/>
      <c r="B201" s="50"/>
      <c r="C201" s="50"/>
      <c r="D201" s="18" t="s">
        <v>403</v>
      </c>
      <c r="E201" s="6"/>
      <c r="F201" s="7">
        <v>786</v>
      </c>
      <c r="G201" s="7">
        <v>768.3</v>
      </c>
      <c r="H201" s="7">
        <v>15.7</v>
      </c>
      <c r="I201" s="7">
        <v>2</v>
      </c>
      <c r="J201" s="7">
        <v>786</v>
      </c>
      <c r="K201" s="7">
        <v>768.3</v>
      </c>
      <c r="L201" s="7">
        <v>15.7</v>
      </c>
      <c r="M201" s="7">
        <v>2</v>
      </c>
      <c r="N201" s="7">
        <f t="shared" si="18"/>
        <v>100</v>
      </c>
      <c r="O201" s="7">
        <f t="shared" si="18"/>
        <v>100</v>
      </c>
      <c r="P201" s="7">
        <f t="shared" si="18"/>
        <v>100</v>
      </c>
      <c r="Q201" s="7">
        <f t="shared" si="19"/>
        <v>100</v>
      </c>
    </row>
    <row r="202" spans="1:17" s="3" customFormat="1">
      <c r="A202" s="50"/>
      <c r="B202" s="50"/>
      <c r="C202" s="50"/>
      <c r="D202" s="18"/>
      <c r="E202" s="6" t="s">
        <v>442</v>
      </c>
      <c r="F202" s="7">
        <f>G202+H202+I202</f>
        <v>785.97699999999998</v>
      </c>
      <c r="G202" s="7">
        <v>768.32</v>
      </c>
      <c r="H202" s="7">
        <v>15.68</v>
      </c>
      <c r="I202" s="7">
        <v>1.9770000000000001</v>
      </c>
      <c r="J202" s="7">
        <f>K202+L202+M202</f>
        <v>785.97699999999998</v>
      </c>
      <c r="K202" s="7">
        <v>768.32</v>
      </c>
      <c r="L202" s="7">
        <v>15.68</v>
      </c>
      <c r="M202" s="7">
        <v>1.9770000000000001</v>
      </c>
      <c r="N202" s="7">
        <f t="shared" si="18"/>
        <v>100</v>
      </c>
      <c r="O202" s="7">
        <f t="shared" si="18"/>
        <v>100</v>
      </c>
      <c r="P202" s="7">
        <f t="shared" si="18"/>
        <v>100</v>
      </c>
      <c r="Q202" s="7">
        <f t="shared" si="18"/>
        <v>100</v>
      </c>
    </row>
    <row r="203" spans="1:17" s="3" customFormat="1" ht="56.25" customHeight="1">
      <c r="A203" s="50" t="s">
        <v>189</v>
      </c>
      <c r="B203" s="50" t="s">
        <v>190</v>
      </c>
      <c r="C203" s="50" t="s">
        <v>191</v>
      </c>
      <c r="D203" s="17" t="s">
        <v>16</v>
      </c>
      <c r="E203" s="6"/>
      <c r="F203" s="7">
        <v>7173.7</v>
      </c>
      <c r="G203" s="7"/>
      <c r="H203" s="7">
        <v>6330</v>
      </c>
      <c r="I203" s="7">
        <v>843.7</v>
      </c>
      <c r="J203" s="7">
        <v>123.4</v>
      </c>
      <c r="K203" s="7"/>
      <c r="L203" s="7"/>
      <c r="M203" s="7">
        <v>123.4</v>
      </c>
      <c r="N203" s="7">
        <f t="shared" si="18"/>
        <v>1.7201722960257608</v>
      </c>
      <c r="O203" s="7"/>
      <c r="P203" s="7">
        <f t="shared" si="18"/>
        <v>0</v>
      </c>
      <c r="Q203" s="7">
        <f t="shared" si="18"/>
        <v>14.626051914187506</v>
      </c>
    </row>
    <row r="204" spans="1:17" s="3" customFormat="1" ht="79.5">
      <c r="A204" s="50"/>
      <c r="B204" s="50"/>
      <c r="C204" s="50"/>
      <c r="D204" s="18" t="s">
        <v>403</v>
      </c>
      <c r="E204" s="6"/>
      <c r="F204" s="7">
        <v>7173.7</v>
      </c>
      <c r="G204" s="7"/>
      <c r="H204" s="7">
        <v>6330</v>
      </c>
      <c r="I204" s="7">
        <v>843.7</v>
      </c>
      <c r="J204" s="7">
        <v>123.4</v>
      </c>
      <c r="K204" s="7"/>
      <c r="L204" s="7"/>
      <c r="M204" s="7">
        <v>123.4</v>
      </c>
      <c r="N204" s="7">
        <f t="shared" si="18"/>
        <v>1.7201722960257608</v>
      </c>
      <c r="O204" s="7"/>
      <c r="P204" s="7">
        <f t="shared" si="18"/>
        <v>0</v>
      </c>
      <c r="Q204" s="7">
        <f t="shared" si="18"/>
        <v>14.626051914187506</v>
      </c>
    </row>
    <row r="205" spans="1:17" s="3" customFormat="1">
      <c r="A205" s="50"/>
      <c r="B205" s="50"/>
      <c r="C205" s="50"/>
      <c r="D205" s="18"/>
      <c r="E205" s="6" t="s">
        <v>443</v>
      </c>
      <c r="F205" s="7">
        <f>H205+I205</f>
        <v>7173.7585600000002</v>
      </c>
      <c r="G205" s="7"/>
      <c r="H205" s="7">
        <v>6330</v>
      </c>
      <c r="I205" s="7">
        <v>843.75855999999999</v>
      </c>
      <c r="J205" s="7">
        <f>L205+M205</f>
        <v>123.45041999999999</v>
      </c>
      <c r="K205" s="7"/>
      <c r="L205" s="7">
        <v>0</v>
      </c>
      <c r="M205" s="7">
        <v>123.45041999999999</v>
      </c>
      <c r="N205" s="7">
        <f t="shared" si="18"/>
        <v>1.7208610934907183</v>
      </c>
      <c r="O205" s="7"/>
      <c r="P205" s="7">
        <f t="shared" si="18"/>
        <v>0</v>
      </c>
      <c r="Q205" s="7">
        <f t="shared" si="18"/>
        <v>14.631012454558089</v>
      </c>
    </row>
    <row r="206" spans="1:17" s="3" customFormat="1" ht="56.25" customHeight="1">
      <c r="A206" s="50" t="s">
        <v>192</v>
      </c>
      <c r="B206" s="50" t="s">
        <v>193</v>
      </c>
      <c r="C206" s="50" t="s">
        <v>194</v>
      </c>
      <c r="D206" s="17" t="s">
        <v>16</v>
      </c>
      <c r="E206" s="6"/>
      <c r="F206" s="7">
        <v>25261.5</v>
      </c>
      <c r="G206" s="7">
        <v>0</v>
      </c>
      <c r="H206" s="7">
        <v>11218.6</v>
      </c>
      <c r="I206" s="7">
        <v>14042.9</v>
      </c>
      <c r="J206" s="7">
        <v>8009.3</v>
      </c>
      <c r="K206" s="7">
        <v>0</v>
      </c>
      <c r="L206" s="7">
        <v>4575.8999999999996</v>
      </c>
      <c r="M206" s="7">
        <v>3433.4</v>
      </c>
      <c r="N206" s="7">
        <f t="shared" si="18"/>
        <v>31.705559844031434</v>
      </c>
      <c r="O206" s="7"/>
      <c r="P206" s="7">
        <f t="shared" si="18"/>
        <v>40.788511935535624</v>
      </c>
      <c r="Q206" s="7">
        <f t="shared" si="18"/>
        <v>24.449365871721653</v>
      </c>
    </row>
    <row r="207" spans="1:17" s="3" customFormat="1" ht="79.5">
      <c r="A207" s="50"/>
      <c r="B207" s="50"/>
      <c r="C207" s="50"/>
      <c r="D207" s="18" t="s">
        <v>403</v>
      </c>
      <c r="E207" s="6"/>
      <c r="F207" s="7">
        <v>25261.5</v>
      </c>
      <c r="G207" s="7">
        <v>0</v>
      </c>
      <c r="H207" s="7">
        <v>11218.6</v>
      </c>
      <c r="I207" s="7">
        <v>14042.9</v>
      </c>
      <c r="J207" s="7">
        <v>8009.3</v>
      </c>
      <c r="K207" s="7">
        <v>0</v>
      </c>
      <c r="L207" s="7">
        <v>4575.8999999999996</v>
      </c>
      <c r="M207" s="7">
        <v>3433.4</v>
      </c>
      <c r="N207" s="7">
        <f t="shared" si="18"/>
        <v>31.705559844031434</v>
      </c>
      <c r="O207" s="7"/>
      <c r="P207" s="7">
        <f t="shared" si="18"/>
        <v>40.788511935535624</v>
      </c>
      <c r="Q207" s="7">
        <f t="shared" si="18"/>
        <v>24.449365871721653</v>
      </c>
    </row>
    <row r="208" spans="1:17" s="3" customFormat="1">
      <c r="A208" s="50"/>
      <c r="B208" s="50"/>
      <c r="C208" s="50"/>
      <c r="D208" s="18"/>
      <c r="E208" s="6" t="s">
        <v>444</v>
      </c>
      <c r="F208" s="7">
        <v>5477.9</v>
      </c>
      <c r="G208" s="7"/>
      <c r="H208" s="7"/>
      <c r="I208" s="7">
        <v>5477.9</v>
      </c>
      <c r="J208" s="7">
        <v>1492.61519</v>
      </c>
      <c r="K208" s="7"/>
      <c r="L208" s="7"/>
      <c r="M208" s="7">
        <v>1492.61519</v>
      </c>
      <c r="N208" s="7">
        <f t="shared" si="18"/>
        <v>27.24794519797733</v>
      </c>
      <c r="O208" s="7"/>
      <c r="P208" s="7"/>
      <c r="Q208" s="7">
        <f t="shared" si="18"/>
        <v>27.24794519797733</v>
      </c>
    </row>
    <row r="209" spans="1:17" s="3" customFormat="1">
      <c r="A209" s="50"/>
      <c r="B209" s="50"/>
      <c r="C209" s="50"/>
      <c r="D209" s="18"/>
      <c r="E209" s="6" t="s">
        <v>445</v>
      </c>
      <c r="F209" s="7">
        <v>6123.4</v>
      </c>
      <c r="G209" s="7"/>
      <c r="H209" s="7"/>
      <c r="I209" s="7">
        <v>6123.4</v>
      </c>
      <c r="J209" s="7">
        <v>1424.5416299999999</v>
      </c>
      <c r="K209" s="7"/>
      <c r="L209" s="7"/>
      <c r="M209" s="7">
        <v>1424.5416299999999</v>
      </c>
      <c r="N209" s="7">
        <f t="shared" si="18"/>
        <v>23.263899630923998</v>
      </c>
      <c r="O209" s="7"/>
      <c r="P209" s="7"/>
      <c r="Q209" s="7">
        <f t="shared" si="18"/>
        <v>23.263899630923998</v>
      </c>
    </row>
    <row r="210" spans="1:17" s="3" customFormat="1">
      <c r="A210" s="50"/>
      <c r="B210" s="50"/>
      <c r="C210" s="50"/>
      <c r="D210" s="18"/>
      <c r="E210" s="6" t="s">
        <v>446</v>
      </c>
      <c r="F210" s="7">
        <v>495</v>
      </c>
      <c r="G210" s="7"/>
      <c r="H210" s="7"/>
      <c r="I210" s="7">
        <v>495</v>
      </c>
      <c r="J210" s="7">
        <v>458.18</v>
      </c>
      <c r="K210" s="7"/>
      <c r="L210" s="7"/>
      <c r="M210" s="7">
        <v>458.18</v>
      </c>
      <c r="N210" s="7">
        <f t="shared" si="18"/>
        <v>92.561616161616172</v>
      </c>
      <c r="O210" s="7"/>
      <c r="P210" s="7"/>
      <c r="Q210" s="7">
        <f t="shared" si="18"/>
        <v>92.561616161616172</v>
      </c>
    </row>
    <row r="211" spans="1:17" s="3" customFormat="1">
      <c r="A211" s="50"/>
      <c r="B211" s="50"/>
      <c r="C211" s="50"/>
      <c r="D211" s="18"/>
      <c r="E211" s="6" t="s">
        <v>447</v>
      </c>
      <c r="F211" s="7">
        <v>298.20229999999998</v>
      </c>
      <c r="G211" s="7"/>
      <c r="H211" s="7"/>
      <c r="I211" s="7">
        <v>298.20229999999998</v>
      </c>
      <c r="J211" s="7">
        <v>28.202300000000001</v>
      </c>
      <c r="K211" s="7"/>
      <c r="L211" s="7"/>
      <c r="M211" s="7">
        <v>28.202300000000001</v>
      </c>
      <c r="N211" s="7">
        <f t="shared" si="18"/>
        <v>9.457438792390267</v>
      </c>
      <c r="O211" s="7"/>
      <c r="P211" s="7"/>
      <c r="Q211" s="7">
        <f t="shared" si="18"/>
        <v>9.457438792390267</v>
      </c>
    </row>
    <row r="212" spans="1:17" s="3" customFormat="1">
      <c r="A212" s="50"/>
      <c r="B212" s="50"/>
      <c r="C212" s="50"/>
      <c r="D212" s="18"/>
      <c r="E212" s="6" t="s">
        <v>448</v>
      </c>
      <c r="F212" s="7">
        <v>250</v>
      </c>
      <c r="G212" s="7"/>
      <c r="H212" s="7"/>
      <c r="I212" s="7">
        <v>250</v>
      </c>
      <c r="J212" s="7">
        <v>0</v>
      </c>
      <c r="K212" s="7"/>
      <c r="L212" s="7"/>
      <c r="M212" s="7">
        <v>0</v>
      </c>
      <c r="N212" s="7">
        <f t="shared" si="18"/>
        <v>0</v>
      </c>
      <c r="O212" s="7"/>
      <c r="P212" s="7"/>
      <c r="Q212" s="7">
        <f t="shared" si="18"/>
        <v>0</v>
      </c>
    </row>
    <row r="213" spans="1:17" s="3" customFormat="1">
      <c r="A213" s="50"/>
      <c r="B213" s="50"/>
      <c r="C213" s="50"/>
      <c r="D213" s="18"/>
      <c r="E213" s="6" t="s">
        <v>449</v>
      </c>
      <c r="F213" s="7">
        <f>SUM(G213:I213)</f>
        <v>3814.4319799999998</v>
      </c>
      <c r="G213" s="7"/>
      <c r="H213" s="7">
        <v>2827.3319799999999</v>
      </c>
      <c r="I213" s="7">
        <v>987.1</v>
      </c>
      <c r="J213" s="7">
        <f>SUM(K213:M213)</f>
        <v>2018.7323699999999</v>
      </c>
      <c r="K213" s="7"/>
      <c r="L213" s="7">
        <v>1988.83104</v>
      </c>
      <c r="M213" s="7">
        <v>29.901330000000002</v>
      </c>
      <c r="N213" s="7">
        <f t="shared" si="18"/>
        <v>52.923538303598214</v>
      </c>
      <c r="O213" s="7"/>
      <c r="P213" s="7">
        <f t="shared" ref="P213:Q218" si="20">L213/H213*100</f>
        <v>70.343032019890359</v>
      </c>
      <c r="Q213" s="7">
        <f t="shared" si="18"/>
        <v>3.0292098065039004</v>
      </c>
    </row>
    <row r="214" spans="1:17" s="3" customFormat="1">
      <c r="A214" s="50"/>
      <c r="B214" s="50"/>
      <c r="C214" s="50"/>
      <c r="D214" s="18"/>
      <c r="E214" s="6" t="s">
        <v>450</v>
      </c>
      <c r="F214" s="7">
        <f>SUM(G214:I214)</f>
        <v>2498.0680200000002</v>
      </c>
      <c r="G214" s="7"/>
      <c r="H214" s="7">
        <v>2498.0680200000002</v>
      </c>
      <c r="I214" s="7"/>
      <c r="J214" s="7">
        <f>SUM(K214:M214)</f>
        <v>1443.5364</v>
      </c>
      <c r="K214" s="7"/>
      <c r="L214" s="7">
        <v>1443.5364</v>
      </c>
      <c r="M214" s="7"/>
      <c r="N214" s="7">
        <f t="shared" si="18"/>
        <v>57.786112645563584</v>
      </c>
      <c r="O214" s="7"/>
      <c r="P214" s="7">
        <f t="shared" si="20"/>
        <v>57.786112645563584</v>
      </c>
      <c r="Q214" s="7"/>
    </row>
    <row r="215" spans="1:17" s="3" customFormat="1">
      <c r="A215" s="50"/>
      <c r="B215" s="50"/>
      <c r="C215" s="50"/>
      <c r="D215" s="18"/>
      <c r="E215" s="6" t="s">
        <v>451</v>
      </c>
      <c r="F215" s="7">
        <v>2913.3</v>
      </c>
      <c r="G215" s="7"/>
      <c r="H215" s="7">
        <v>2502</v>
      </c>
      <c r="I215" s="7">
        <v>411.3</v>
      </c>
      <c r="J215" s="7">
        <v>42</v>
      </c>
      <c r="K215" s="7"/>
      <c r="L215" s="7">
        <v>42</v>
      </c>
      <c r="M215" s="7">
        <v>0</v>
      </c>
      <c r="N215" s="7">
        <f t="shared" si="18"/>
        <v>1.4416640922665018</v>
      </c>
      <c r="O215" s="7"/>
      <c r="P215" s="7">
        <f t="shared" si="20"/>
        <v>1.6786570743405276</v>
      </c>
      <c r="Q215" s="7">
        <f t="shared" si="20"/>
        <v>0</v>
      </c>
    </row>
    <row r="216" spans="1:17" s="3" customFormat="1">
      <c r="A216" s="50"/>
      <c r="B216" s="50"/>
      <c r="C216" s="50"/>
      <c r="D216" s="18"/>
      <c r="E216" s="6" t="s">
        <v>452</v>
      </c>
      <c r="F216" s="7">
        <v>77.8</v>
      </c>
      <c r="G216" s="7"/>
      <c r="H216" s="7">
        <v>77.8</v>
      </c>
      <c r="I216" s="7"/>
      <c r="J216" s="7">
        <v>7.9108700000000001</v>
      </c>
      <c r="K216" s="7"/>
      <c r="L216" s="7">
        <v>7.9108700000000001</v>
      </c>
      <c r="M216" s="7"/>
      <c r="N216" s="7">
        <f t="shared" si="18"/>
        <v>10.168213367609255</v>
      </c>
      <c r="O216" s="7"/>
      <c r="P216" s="7">
        <f t="shared" si="20"/>
        <v>10.168213367609255</v>
      </c>
      <c r="Q216" s="7"/>
    </row>
    <row r="217" spans="1:17" s="3" customFormat="1">
      <c r="A217" s="50"/>
      <c r="B217" s="50"/>
      <c r="C217" s="50"/>
      <c r="D217" s="18"/>
      <c r="E217" s="6" t="s">
        <v>453</v>
      </c>
      <c r="F217" s="7">
        <v>854.8</v>
      </c>
      <c r="G217" s="7"/>
      <c r="H217" s="7">
        <v>854.8</v>
      </c>
      <c r="I217" s="7"/>
      <c r="J217" s="7">
        <v>266.91000000000003</v>
      </c>
      <c r="K217" s="7"/>
      <c r="L217" s="7">
        <v>266.91000000000003</v>
      </c>
      <c r="M217" s="7"/>
      <c r="N217" s="7">
        <f t="shared" si="18"/>
        <v>31.224847917641558</v>
      </c>
      <c r="O217" s="7"/>
      <c r="P217" s="7">
        <f t="shared" si="20"/>
        <v>31.224847917641558</v>
      </c>
      <c r="Q217" s="7"/>
    </row>
    <row r="218" spans="1:17" s="3" customFormat="1">
      <c r="A218" s="50"/>
      <c r="B218" s="50"/>
      <c r="C218" s="50"/>
      <c r="D218" s="18"/>
      <c r="E218" s="6" t="s">
        <v>454</v>
      </c>
      <c r="F218" s="7">
        <v>2458.6</v>
      </c>
      <c r="G218" s="7"/>
      <c r="H218" s="7">
        <v>2458.6</v>
      </c>
      <c r="I218" s="7"/>
      <c r="J218" s="7">
        <v>826.68043</v>
      </c>
      <c r="K218" s="7"/>
      <c r="L218" s="7">
        <v>826.68043</v>
      </c>
      <c r="M218" s="7"/>
      <c r="N218" s="7">
        <f t="shared" si="18"/>
        <v>33.624031155942404</v>
      </c>
      <c r="O218" s="7"/>
      <c r="P218" s="7">
        <f t="shared" si="20"/>
        <v>33.624031155942404</v>
      </c>
      <c r="Q218" s="7"/>
    </row>
    <row r="219" spans="1:17" s="3" customFormat="1" ht="20.25" customHeight="1">
      <c r="A219" s="50" t="s">
        <v>195</v>
      </c>
      <c r="B219" s="50" t="s">
        <v>196</v>
      </c>
      <c r="C219" s="50" t="s">
        <v>197</v>
      </c>
      <c r="D219" s="17" t="s">
        <v>16</v>
      </c>
      <c r="E219" s="6"/>
      <c r="F219" s="7">
        <v>12096.3</v>
      </c>
      <c r="G219" s="7"/>
      <c r="H219" s="7"/>
      <c r="I219" s="7">
        <v>12096.3</v>
      </c>
      <c r="J219" s="7">
        <v>3375.3</v>
      </c>
      <c r="K219" s="7"/>
      <c r="L219" s="7"/>
      <c r="M219" s="7">
        <v>3375.3</v>
      </c>
      <c r="N219" s="7">
        <f t="shared" si="18"/>
        <v>27.903573820093751</v>
      </c>
      <c r="O219" s="7"/>
      <c r="P219" s="7"/>
      <c r="Q219" s="7">
        <f t="shared" si="18"/>
        <v>27.903573820093751</v>
      </c>
    </row>
    <row r="220" spans="1:17" s="3" customFormat="1" ht="79.5">
      <c r="A220" s="50"/>
      <c r="B220" s="50"/>
      <c r="C220" s="50"/>
      <c r="D220" s="18" t="s">
        <v>403</v>
      </c>
      <c r="E220" s="6"/>
      <c r="F220" s="7">
        <v>12096.3</v>
      </c>
      <c r="G220" s="7"/>
      <c r="H220" s="7"/>
      <c r="I220" s="7">
        <v>12096.3</v>
      </c>
      <c r="J220" s="7">
        <v>3375.3</v>
      </c>
      <c r="K220" s="7"/>
      <c r="L220" s="7"/>
      <c r="M220" s="7">
        <v>3375.3</v>
      </c>
      <c r="N220" s="7">
        <f t="shared" si="18"/>
        <v>27.903573820093751</v>
      </c>
      <c r="O220" s="7"/>
      <c r="P220" s="7"/>
      <c r="Q220" s="7">
        <f t="shared" si="18"/>
        <v>27.903573820093751</v>
      </c>
    </row>
    <row r="221" spans="1:17" s="3" customFormat="1">
      <c r="A221" s="50"/>
      <c r="B221" s="50"/>
      <c r="C221" s="50"/>
      <c r="D221" s="18"/>
      <c r="E221" s="6" t="s">
        <v>444</v>
      </c>
      <c r="F221" s="7">
        <v>5477.9</v>
      </c>
      <c r="G221" s="7"/>
      <c r="H221" s="7"/>
      <c r="I221" s="7">
        <v>5477.9</v>
      </c>
      <c r="J221" s="7">
        <v>1492.61519</v>
      </c>
      <c r="K221" s="7"/>
      <c r="L221" s="7"/>
      <c r="M221" s="7">
        <v>1492.61519</v>
      </c>
      <c r="N221" s="7">
        <f t="shared" si="18"/>
        <v>27.24794519797733</v>
      </c>
      <c r="O221" s="7"/>
      <c r="P221" s="7"/>
      <c r="Q221" s="7">
        <f t="shared" si="18"/>
        <v>27.24794519797733</v>
      </c>
    </row>
    <row r="222" spans="1:17" s="3" customFormat="1">
      <c r="A222" s="50"/>
      <c r="B222" s="50"/>
      <c r="C222" s="50"/>
      <c r="D222" s="18"/>
      <c r="E222" s="6" t="s">
        <v>445</v>
      </c>
      <c r="F222" s="7">
        <v>6123.4</v>
      </c>
      <c r="G222" s="7"/>
      <c r="H222" s="7"/>
      <c r="I222" s="7">
        <v>6123.4</v>
      </c>
      <c r="J222" s="7">
        <v>1424.5416299999999</v>
      </c>
      <c r="K222" s="7"/>
      <c r="L222" s="7"/>
      <c r="M222" s="7">
        <v>1424.5416299999999</v>
      </c>
      <c r="N222" s="7">
        <f t="shared" si="18"/>
        <v>23.263899630923998</v>
      </c>
      <c r="O222" s="7"/>
      <c r="P222" s="7"/>
      <c r="Q222" s="7">
        <f t="shared" si="18"/>
        <v>23.263899630923998</v>
      </c>
    </row>
    <row r="223" spans="1:17" s="3" customFormat="1">
      <c r="A223" s="50"/>
      <c r="B223" s="50"/>
      <c r="C223" s="50"/>
      <c r="D223" s="18"/>
      <c r="E223" s="6" t="s">
        <v>446</v>
      </c>
      <c r="F223" s="7">
        <v>495</v>
      </c>
      <c r="G223" s="7"/>
      <c r="H223" s="7"/>
      <c r="I223" s="7">
        <v>495</v>
      </c>
      <c r="J223" s="7">
        <v>458.18</v>
      </c>
      <c r="K223" s="7"/>
      <c r="L223" s="7"/>
      <c r="M223" s="7">
        <v>458.18</v>
      </c>
      <c r="N223" s="7">
        <f t="shared" si="18"/>
        <v>92.561616161616172</v>
      </c>
      <c r="O223" s="7"/>
      <c r="P223" s="7"/>
      <c r="Q223" s="7">
        <f t="shared" si="18"/>
        <v>92.561616161616172</v>
      </c>
    </row>
    <row r="224" spans="1:17" s="3" customFormat="1" ht="56.25" customHeight="1">
      <c r="A224" s="50" t="s">
        <v>199</v>
      </c>
      <c r="B224" s="50" t="s">
        <v>200</v>
      </c>
      <c r="C224" s="50" t="s">
        <v>201</v>
      </c>
      <c r="D224" s="17" t="s">
        <v>16</v>
      </c>
      <c r="E224" s="6"/>
      <c r="F224" s="7">
        <v>548.20000000000005</v>
      </c>
      <c r="G224" s="7"/>
      <c r="H224" s="7"/>
      <c r="I224" s="7">
        <v>548.20000000000005</v>
      </c>
      <c r="J224" s="7">
        <v>28.2</v>
      </c>
      <c r="K224" s="7"/>
      <c r="L224" s="7"/>
      <c r="M224" s="7">
        <v>28.2</v>
      </c>
      <c r="N224" s="7">
        <f t="shared" si="18"/>
        <v>5.1441079897847501</v>
      </c>
      <c r="O224" s="7"/>
      <c r="P224" s="7"/>
      <c r="Q224" s="7">
        <f t="shared" si="18"/>
        <v>5.1441079897847501</v>
      </c>
    </row>
    <row r="225" spans="1:17" s="3" customFormat="1" ht="78.75">
      <c r="A225" s="50"/>
      <c r="B225" s="50"/>
      <c r="C225" s="50"/>
      <c r="D225" s="17" t="s">
        <v>401</v>
      </c>
      <c r="E225" s="6"/>
      <c r="F225" s="7">
        <v>548.20000000000005</v>
      </c>
      <c r="G225" s="7"/>
      <c r="H225" s="7"/>
      <c r="I225" s="7">
        <v>548.20000000000005</v>
      </c>
      <c r="J225" s="7">
        <v>28.2</v>
      </c>
      <c r="K225" s="7"/>
      <c r="L225" s="7"/>
      <c r="M225" s="7">
        <v>28.2</v>
      </c>
      <c r="N225" s="7">
        <f t="shared" si="18"/>
        <v>5.1441079897847501</v>
      </c>
      <c r="O225" s="7"/>
      <c r="P225" s="7"/>
      <c r="Q225" s="7">
        <f t="shared" si="18"/>
        <v>5.1441079897847501</v>
      </c>
    </row>
    <row r="226" spans="1:17" s="3" customFormat="1">
      <c r="A226" s="50"/>
      <c r="B226" s="50"/>
      <c r="C226" s="50"/>
      <c r="D226" s="18"/>
      <c r="E226" s="6" t="s">
        <v>447</v>
      </c>
      <c r="F226" s="7">
        <v>298.20229999999998</v>
      </c>
      <c r="G226" s="7"/>
      <c r="H226" s="7"/>
      <c r="I226" s="7">
        <v>298.20229999999998</v>
      </c>
      <c r="J226" s="7">
        <v>28.202300000000001</v>
      </c>
      <c r="K226" s="7"/>
      <c r="L226" s="7"/>
      <c r="M226" s="7">
        <v>28.202300000000001</v>
      </c>
      <c r="N226" s="7">
        <f t="shared" si="18"/>
        <v>9.457438792390267</v>
      </c>
      <c r="O226" s="7"/>
      <c r="P226" s="7"/>
      <c r="Q226" s="7">
        <f t="shared" si="18"/>
        <v>9.457438792390267</v>
      </c>
    </row>
    <row r="227" spans="1:17" s="3" customFormat="1">
      <c r="A227" s="50"/>
      <c r="B227" s="50"/>
      <c r="C227" s="50"/>
      <c r="D227" s="18"/>
      <c r="E227" s="6" t="s">
        <v>448</v>
      </c>
      <c r="F227" s="7">
        <v>250</v>
      </c>
      <c r="G227" s="7"/>
      <c r="H227" s="7"/>
      <c r="I227" s="7">
        <v>250</v>
      </c>
      <c r="J227" s="7">
        <v>0</v>
      </c>
      <c r="K227" s="7"/>
      <c r="L227" s="7"/>
      <c r="M227" s="7">
        <v>0</v>
      </c>
      <c r="N227" s="7">
        <f t="shared" si="18"/>
        <v>0</v>
      </c>
      <c r="O227" s="7"/>
      <c r="P227" s="7"/>
      <c r="Q227" s="7">
        <f t="shared" si="18"/>
        <v>0</v>
      </c>
    </row>
    <row r="228" spans="1:17" s="3" customFormat="1" ht="32.25" customHeight="1">
      <c r="A228" s="50" t="s">
        <v>202</v>
      </c>
      <c r="B228" s="50" t="s">
        <v>203</v>
      </c>
      <c r="C228" s="50" t="s">
        <v>198</v>
      </c>
      <c r="D228" s="17" t="s">
        <v>16</v>
      </c>
      <c r="E228" s="6"/>
      <c r="F228" s="7">
        <v>6312.5</v>
      </c>
      <c r="G228" s="7"/>
      <c r="H228" s="7">
        <v>5325.4</v>
      </c>
      <c r="I228" s="7">
        <v>987.1</v>
      </c>
      <c r="J228" s="7">
        <v>3462.3</v>
      </c>
      <c r="K228" s="7"/>
      <c r="L228" s="7">
        <v>3432.4</v>
      </c>
      <c r="M228" s="7">
        <v>29.9</v>
      </c>
      <c r="N228" s="7">
        <f t="shared" si="18"/>
        <v>54.848316831683178</v>
      </c>
      <c r="O228" s="7"/>
      <c r="P228" s="7">
        <f t="shared" si="18"/>
        <v>64.453374394411682</v>
      </c>
      <c r="Q228" s="7">
        <f t="shared" si="18"/>
        <v>3.0290750683821295</v>
      </c>
    </row>
    <row r="229" spans="1:17" s="3" customFormat="1" ht="78.75">
      <c r="A229" s="50"/>
      <c r="B229" s="50"/>
      <c r="C229" s="50"/>
      <c r="D229" s="17" t="s">
        <v>401</v>
      </c>
      <c r="E229" s="6"/>
      <c r="F229" s="7">
        <v>6312.5</v>
      </c>
      <c r="G229" s="7"/>
      <c r="H229" s="7">
        <v>5325.4</v>
      </c>
      <c r="I229" s="7">
        <v>987.1</v>
      </c>
      <c r="J229" s="7">
        <v>3462.3</v>
      </c>
      <c r="K229" s="7"/>
      <c r="L229" s="7">
        <v>3432.4</v>
      </c>
      <c r="M229" s="7">
        <v>29.9</v>
      </c>
      <c r="N229" s="7">
        <f t="shared" si="18"/>
        <v>54.848316831683178</v>
      </c>
      <c r="O229" s="7"/>
      <c r="P229" s="7">
        <f t="shared" si="18"/>
        <v>64.453374394411682</v>
      </c>
      <c r="Q229" s="7">
        <f t="shared" si="18"/>
        <v>3.0290750683821295</v>
      </c>
    </row>
    <row r="230" spans="1:17" s="3" customFormat="1">
      <c r="A230" s="50"/>
      <c r="B230" s="50"/>
      <c r="C230" s="50"/>
      <c r="D230" s="18"/>
      <c r="E230" s="6" t="s">
        <v>449</v>
      </c>
      <c r="F230" s="7">
        <f>SUM(G230:I230)</f>
        <v>3814.4319799999998</v>
      </c>
      <c r="G230" s="7"/>
      <c r="H230" s="7">
        <v>2827.3319799999999</v>
      </c>
      <c r="I230" s="7">
        <v>987.1</v>
      </c>
      <c r="J230" s="7">
        <f>SUM(K230:M230)</f>
        <v>2018.7323699999999</v>
      </c>
      <c r="K230" s="7"/>
      <c r="L230" s="7">
        <v>1988.83104</v>
      </c>
      <c r="M230" s="7">
        <v>29.901330000000002</v>
      </c>
      <c r="N230" s="7">
        <f t="shared" si="18"/>
        <v>52.923538303598214</v>
      </c>
      <c r="O230" s="7"/>
      <c r="P230" s="7">
        <f t="shared" si="18"/>
        <v>70.343032019890359</v>
      </c>
      <c r="Q230" s="7">
        <f t="shared" si="18"/>
        <v>3.0292098065039004</v>
      </c>
    </row>
    <row r="231" spans="1:17" s="3" customFormat="1">
      <c r="A231" s="50"/>
      <c r="B231" s="50"/>
      <c r="C231" s="50"/>
      <c r="D231" s="18"/>
      <c r="E231" s="6" t="s">
        <v>450</v>
      </c>
      <c r="F231" s="7">
        <f>SUM(G231:I231)</f>
        <v>2498.0680200000002</v>
      </c>
      <c r="G231" s="7"/>
      <c r="H231" s="7">
        <v>2498.0680200000002</v>
      </c>
      <c r="I231" s="7"/>
      <c r="J231" s="7">
        <f>SUM(K231:M231)</f>
        <v>1443.5364</v>
      </c>
      <c r="K231" s="7"/>
      <c r="L231" s="7">
        <v>1443.5364</v>
      </c>
      <c r="M231" s="7"/>
      <c r="N231" s="7">
        <f t="shared" si="18"/>
        <v>57.786112645563584</v>
      </c>
      <c r="O231" s="7"/>
      <c r="P231" s="7">
        <f t="shared" si="18"/>
        <v>57.786112645563584</v>
      </c>
      <c r="Q231" s="7"/>
    </row>
    <row r="232" spans="1:17" s="3" customFormat="1" ht="32.25" customHeight="1">
      <c r="A232" s="50" t="s">
        <v>204</v>
      </c>
      <c r="B232" s="50" t="s">
        <v>205</v>
      </c>
      <c r="C232" s="50" t="s">
        <v>206</v>
      </c>
      <c r="D232" s="17" t="s">
        <v>16</v>
      </c>
      <c r="E232" s="6"/>
      <c r="F232" s="7">
        <v>2913.3</v>
      </c>
      <c r="G232" s="7"/>
      <c r="H232" s="7">
        <v>2502</v>
      </c>
      <c r="I232" s="7">
        <v>411.3</v>
      </c>
      <c r="J232" s="7">
        <v>42</v>
      </c>
      <c r="K232" s="7"/>
      <c r="L232" s="7">
        <v>42</v>
      </c>
      <c r="M232" s="7">
        <v>0</v>
      </c>
      <c r="N232" s="7">
        <f t="shared" si="18"/>
        <v>1.4416640922665018</v>
      </c>
      <c r="O232" s="7"/>
      <c r="P232" s="7">
        <f t="shared" si="18"/>
        <v>1.6786570743405276</v>
      </c>
      <c r="Q232" s="7">
        <f t="shared" si="18"/>
        <v>0</v>
      </c>
    </row>
    <row r="233" spans="1:17" s="3" customFormat="1" ht="78.75">
      <c r="A233" s="50"/>
      <c r="B233" s="50"/>
      <c r="C233" s="50"/>
      <c r="D233" s="17" t="s">
        <v>401</v>
      </c>
      <c r="E233" s="6"/>
      <c r="F233" s="7">
        <v>2913.3</v>
      </c>
      <c r="G233" s="7"/>
      <c r="H233" s="7">
        <v>2502</v>
      </c>
      <c r="I233" s="7">
        <v>411.3</v>
      </c>
      <c r="J233" s="7">
        <v>42</v>
      </c>
      <c r="K233" s="7"/>
      <c r="L233" s="7">
        <v>42</v>
      </c>
      <c r="M233" s="7">
        <v>0</v>
      </c>
      <c r="N233" s="7">
        <f t="shared" si="18"/>
        <v>1.4416640922665018</v>
      </c>
      <c r="O233" s="7"/>
      <c r="P233" s="7">
        <f t="shared" si="18"/>
        <v>1.6786570743405276</v>
      </c>
      <c r="Q233" s="7">
        <f t="shared" si="18"/>
        <v>0</v>
      </c>
    </row>
    <row r="234" spans="1:17" s="3" customFormat="1">
      <c r="A234" s="50"/>
      <c r="B234" s="50"/>
      <c r="C234" s="50"/>
      <c r="D234" s="18"/>
      <c r="E234" s="6" t="s">
        <v>451</v>
      </c>
      <c r="F234" s="7">
        <v>2913.3</v>
      </c>
      <c r="G234" s="7"/>
      <c r="H234" s="7">
        <v>2502</v>
      </c>
      <c r="I234" s="7">
        <v>411.3</v>
      </c>
      <c r="J234" s="7">
        <v>42</v>
      </c>
      <c r="K234" s="7"/>
      <c r="L234" s="7">
        <v>42</v>
      </c>
      <c r="M234" s="7">
        <v>0</v>
      </c>
      <c r="N234" s="7">
        <f t="shared" si="18"/>
        <v>1.4416640922665018</v>
      </c>
      <c r="O234" s="7"/>
      <c r="P234" s="7">
        <f t="shared" si="18"/>
        <v>1.6786570743405276</v>
      </c>
      <c r="Q234" s="7">
        <f t="shared" si="18"/>
        <v>0</v>
      </c>
    </row>
    <row r="235" spans="1:17" s="3" customFormat="1" ht="32.25" customHeight="1">
      <c r="A235" s="50" t="s">
        <v>207</v>
      </c>
      <c r="B235" s="50" t="s">
        <v>208</v>
      </c>
      <c r="C235" s="50" t="s">
        <v>209</v>
      </c>
      <c r="D235" s="17" t="s">
        <v>16</v>
      </c>
      <c r="E235" s="6"/>
      <c r="F235" s="7">
        <v>77.8</v>
      </c>
      <c r="G235" s="7"/>
      <c r="H235" s="7">
        <v>77.8</v>
      </c>
      <c r="I235" s="7"/>
      <c r="J235" s="7">
        <v>7.9</v>
      </c>
      <c r="K235" s="7"/>
      <c r="L235" s="7">
        <v>7.9</v>
      </c>
      <c r="M235" s="7"/>
      <c r="N235" s="7">
        <f t="shared" si="18"/>
        <v>10.154241645244216</v>
      </c>
      <c r="O235" s="7"/>
      <c r="P235" s="7">
        <f t="shared" si="18"/>
        <v>10.154241645244216</v>
      </c>
      <c r="Q235" s="7"/>
    </row>
    <row r="236" spans="1:17" s="3" customFormat="1" ht="78.75">
      <c r="A236" s="50"/>
      <c r="B236" s="50"/>
      <c r="C236" s="50"/>
      <c r="D236" s="17" t="s">
        <v>401</v>
      </c>
      <c r="E236" s="6"/>
      <c r="F236" s="7">
        <v>77.8</v>
      </c>
      <c r="G236" s="7"/>
      <c r="H236" s="7">
        <v>77.8</v>
      </c>
      <c r="I236" s="7"/>
      <c r="J236" s="7">
        <v>7.9</v>
      </c>
      <c r="K236" s="7"/>
      <c r="L236" s="7">
        <v>7.9</v>
      </c>
      <c r="M236" s="7"/>
      <c r="N236" s="7">
        <f t="shared" si="18"/>
        <v>10.154241645244216</v>
      </c>
      <c r="O236" s="7"/>
      <c r="P236" s="7">
        <f t="shared" si="18"/>
        <v>10.154241645244216</v>
      </c>
      <c r="Q236" s="7"/>
    </row>
    <row r="237" spans="1:17" s="3" customFormat="1">
      <c r="A237" s="50"/>
      <c r="B237" s="50"/>
      <c r="C237" s="50"/>
      <c r="D237" s="18"/>
      <c r="E237" s="6" t="s">
        <v>452</v>
      </c>
      <c r="F237" s="7">
        <v>77.8</v>
      </c>
      <c r="G237" s="7"/>
      <c r="H237" s="7">
        <v>77.8</v>
      </c>
      <c r="I237" s="7"/>
      <c r="J237" s="7">
        <v>7.9108700000000001</v>
      </c>
      <c r="K237" s="7"/>
      <c r="L237" s="7">
        <v>7.9108700000000001</v>
      </c>
      <c r="M237" s="7"/>
      <c r="N237" s="7">
        <f t="shared" si="18"/>
        <v>10.168213367609255</v>
      </c>
      <c r="O237" s="7"/>
      <c r="P237" s="7">
        <f t="shared" si="18"/>
        <v>10.168213367609255</v>
      </c>
      <c r="Q237" s="7"/>
    </row>
    <row r="238" spans="1:17" s="3" customFormat="1" ht="104.25" customHeight="1">
      <c r="A238" s="50" t="s">
        <v>210</v>
      </c>
      <c r="B238" s="50" t="s">
        <v>211</v>
      </c>
      <c r="C238" s="50" t="s">
        <v>212</v>
      </c>
      <c r="D238" s="17" t="s">
        <v>16</v>
      </c>
      <c r="E238" s="6"/>
      <c r="F238" s="7">
        <v>3313.4</v>
      </c>
      <c r="G238" s="7"/>
      <c r="H238" s="7">
        <v>3313.4</v>
      </c>
      <c r="I238" s="7"/>
      <c r="J238" s="7">
        <v>1093.5999999999999</v>
      </c>
      <c r="K238" s="7"/>
      <c r="L238" s="7">
        <v>1093.5999999999999</v>
      </c>
      <c r="M238" s="7"/>
      <c r="N238" s="7">
        <f t="shared" si="18"/>
        <v>33.005372125309343</v>
      </c>
      <c r="O238" s="7"/>
      <c r="P238" s="7">
        <f t="shared" si="18"/>
        <v>33.005372125309343</v>
      </c>
      <c r="Q238" s="7"/>
    </row>
    <row r="239" spans="1:17" s="3" customFormat="1" ht="78.75">
      <c r="A239" s="50"/>
      <c r="B239" s="50"/>
      <c r="C239" s="50"/>
      <c r="D239" s="17" t="s">
        <v>401</v>
      </c>
      <c r="E239" s="6"/>
      <c r="F239" s="7">
        <v>3313.4</v>
      </c>
      <c r="G239" s="7"/>
      <c r="H239" s="7">
        <v>3313.4</v>
      </c>
      <c r="I239" s="7"/>
      <c r="J239" s="7">
        <v>1093.5999999999999</v>
      </c>
      <c r="K239" s="7"/>
      <c r="L239" s="7">
        <v>1093.5999999999999</v>
      </c>
      <c r="M239" s="7"/>
      <c r="N239" s="7">
        <f t="shared" si="18"/>
        <v>33.005372125309343</v>
      </c>
      <c r="O239" s="7"/>
      <c r="P239" s="7">
        <f t="shared" si="18"/>
        <v>33.005372125309343</v>
      </c>
      <c r="Q239" s="7"/>
    </row>
    <row r="240" spans="1:17" s="3" customFormat="1">
      <c r="A240" s="50"/>
      <c r="B240" s="50"/>
      <c r="C240" s="50"/>
      <c r="D240" s="18"/>
      <c r="E240" s="6" t="s">
        <v>453</v>
      </c>
      <c r="F240" s="7">
        <v>854.8</v>
      </c>
      <c r="G240" s="7"/>
      <c r="H240" s="7">
        <v>854.8</v>
      </c>
      <c r="I240" s="7"/>
      <c r="J240" s="7">
        <v>266.91000000000003</v>
      </c>
      <c r="K240" s="7"/>
      <c r="L240" s="7">
        <v>266.91000000000003</v>
      </c>
      <c r="M240" s="7"/>
      <c r="N240" s="7">
        <f t="shared" si="18"/>
        <v>31.224847917641558</v>
      </c>
      <c r="O240" s="7"/>
      <c r="P240" s="7">
        <f t="shared" si="18"/>
        <v>31.224847917641558</v>
      </c>
      <c r="Q240" s="7"/>
    </row>
    <row r="241" spans="1:17" s="3" customFormat="1">
      <c r="A241" s="50"/>
      <c r="B241" s="50"/>
      <c r="C241" s="50"/>
      <c r="D241" s="18"/>
      <c r="E241" s="6" t="s">
        <v>454</v>
      </c>
      <c r="F241" s="7">
        <v>2458.6</v>
      </c>
      <c r="G241" s="7"/>
      <c r="H241" s="7">
        <v>2458.6</v>
      </c>
      <c r="I241" s="7"/>
      <c r="J241" s="7">
        <v>826.68043</v>
      </c>
      <c r="K241" s="7"/>
      <c r="L241" s="7">
        <v>826.68043</v>
      </c>
      <c r="M241" s="7"/>
      <c r="N241" s="7">
        <f t="shared" si="18"/>
        <v>33.624031155942404</v>
      </c>
      <c r="O241" s="7"/>
      <c r="P241" s="7">
        <f t="shared" si="18"/>
        <v>33.624031155942404</v>
      </c>
      <c r="Q241" s="7"/>
    </row>
    <row r="242" spans="1:17" s="3" customFormat="1" ht="20.25" customHeight="1">
      <c r="A242" s="50" t="s">
        <v>213</v>
      </c>
      <c r="B242" s="50" t="s">
        <v>214</v>
      </c>
      <c r="C242" s="50" t="s">
        <v>215</v>
      </c>
      <c r="D242" s="17" t="s">
        <v>16</v>
      </c>
      <c r="E242" s="6"/>
      <c r="F242" s="7">
        <v>2846.5</v>
      </c>
      <c r="G242" s="7">
        <v>0</v>
      </c>
      <c r="H242" s="7">
        <v>0</v>
      </c>
      <c r="I242" s="7">
        <v>2846.5</v>
      </c>
      <c r="J242" s="7">
        <v>2392.5</v>
      </c>
      <c r="K242" s="7">
        <v>0</v>
      </c>
      <c r="L242" s="7">
        <v>0</v>
      </c>
      <c r="M242" s="7">
        <v>2392.5</v>
      </c>
      <c r="N242" s="7">
        <f t="shared" ref="N242:Q283" si="21">J242/F242*100</f>
        <v>84.050588441946246</v>
      </c>
      <c r="O242" s="7" t="e">
        <f t="shared" si="21"/>
        <v>#DIV/0!</v>
      </c>
      <c r="P242" s="7" t="e">
        <f t="shared" si="21"/>
        <v>#DIV/0!</v>
      </c>
      <c r="Q242" s="7">
        <f t="shared" si="21"/>
        <v>84.050588441946246</v>
      </c>
    </row>
    <row r="243" spans="1:17" s="3" customFormat="1" ht="78.75">
      <c r="A243" s="50"/>
      <c r="B243" s="50"/>
      <c r="C243" s="50"/>
      <c r="D243" s="17" t="s">
        <v>401</v>
      </c>
      <c r="E243" s="6"/>
      <c r="F243" s="7">
        <v>2846.5</v>
      </c>
      <c r="G243" s="7">
        <v>0</v>
      </c>
      <c r="H243" s="7">
        <v>0</v>
      </c>
      <c r="I243" s="7">
        <v>2846.5</v>
      </c>
      <c r="J243" s="7">
        <v>2392.5</v>
      </c>
      <c r="K243" s="7">
        <v>0</v>
      </c>
      <c r="L243" s="7">
        <v>0</v>
      </c>
      <c r="M243" s="7">
        <v>2392.5</v>
      </c>
      <c r="N243" s="7">
        <f t="shared" si="21"/>
        <v>84.050588441946246</v>
      </c>
      <c r="O243" s="7" t="e">
        <f t="shared" si="21"/>
        <v>#DIV/0!</v>
      </c>
      <c r="P243" s="7" t="e">
        <f t="shared" si="21"/>
        <v>#DIV/0!</v>
      </c>
      <c r="Q243" s="7">
        <f t="shared" si="21"/>
        <v>84.050588441946246</v>
      </c>
    </row>
    <row r="244" spans="1:17" s="3" customFormat="1">
      <c r="A244" s="50"/>
      <c r="B244" s="50"/>
      <c r="C244" s="50"/>
      <c r="D244" s="18"/>
      <c r="E244" s="6" t="s">
        <v>455</v>
      </c>
      <c r="F244" s="7">
        <v>2846.5</v>
      </c>
      <c r="G244" s="7"/>
      <c r="H244" s="7"/>
      <c r="I244" s="7">
        <v>2846.5</v>
      </c>
      <c r="J244" s="7">
        <v>2392.4838399999999</v>
      </c>
      <c r="K244" s="7"/>
      <c r="L244" s="7"/>
      <c r="M244" s="7">
        <v>2392.4838399999999</v>
      </c>
      <c r="N244" s="7">
        <f t="shared" si="21"/>
        <v>84.050020727208846</v>
      </c>
      <c r="O244" s="7"/>
      <c r="P244" s="7"/>
      <c r="Q244" s="7">
        <f t="shared" si="21"/>
        <v>84.050020727208846</v>
      </c>
    </row>
    <row r="245" spans="1:17" s="3" customFormat="1" ht="56.25" customHeight="1">
      <c r="A245" s="50" t="s">
        <v>216</v>
      </c>
      <c r="B245" s="50" t="s">
        <v>217</v>
      </c>
      <c r="C245" s="50" t="s">
        <v>218</v>
      </c>
      <c r="D245" s="17" t="s">
        <v>16</v>
      </c>
      <c r="E245" s="6"/>
      <c r="F245" s="7">
        <v>2846.5</v>
      </c>
      <c r="G245" s="7"/>
      <c r="H245" s="7"/>
      <c r="I245" s="7">
        <v>2846.5</v>
      </c>
      <c r="J245" s="7">
        <v>2392.5</v>
      </c>
      <c r="K245" s="7"/>
      <c r="L245" s="7"/>
      <c r="M245" s="7">
        <v>2392.5</v>
      </c>
      <c r="N245" s="7">
        <f t="shared" si="21"/>
        <v>84.050588441946246</v>
      </c>
      <c r="O245" s="7"/>
      <c r="P245" s="7"/>
      <c r="Q245" s="7">
        <f t="shared" si="21"/>
        <v>84.050588441946246</v>
      </c>
    </row>
    <row r="246" spans="1:17" s="3" customFormat="1" ht="78.75">
      <c r="A246" s="50"/>
      <c r="B246" s="50"/>
      <c r="C246" s="50"/>
      <c r="D246" s="17" t="s">
        <v>401</v>
      </c>
      <c r="E246" s="6"/>
      <c r="F246" s="7">
        <v>2846.5</v>
      </c>
      <c r="G246" s="7"/>
      <c r="H246" s="7"/>
      <c r="I246" s="7">
        <v>2846.5</v>
      </c>
      <c r="J246" s="7">
        <v>2392.5</v>
      </c>
      <c r="K246" s="7"/>
      <c r="L246" s="7"/>
      <c r="M246" s="7">
        <v>2392.5</v>
      </c>
      <c r="N246" s="7">
        <f t="shared" si="21"/>
        <v>84.050588441946246</v>
      </c>
      <c r="O246" s="7"/>
      <c r="P246" s="7"/>
      <c r="Q246" s="7">
        <f t="shared" si="21"/>
        <v>84.050588441946246</v>
      </c>
    </row>
    <row r="247" spans="1:17" s="3" customFormat="1">
      <c r="A247" s="50"/>
      <c r="B247" s="50"/>
      <c r="C247" s="50"/>
      <c r="D247" s="18"/>
      <c r="E247" s="6" t="s">
        <v>455</v>
      </c>
      <c r="F247" s="7">
        <v>2846.5</v>
      </c>
      <c r="G247" s="7"/>
      <c r="H247" s="7"/>
      <c r="I247" s="7">
        <v>2846.5</v>
      </c>
      <c r="J247" s="7">
        <v>2392.4838399999999</v>
      </c>
      <c r="K247" s="7"/>
      <c r="L247" s="7"/>
      <c r="M247" s="7">
        <v>2392.4838399999999</v>
      </c>
      <c r="N247" s="7">
        <f t="shared" si="21"/>
        <v>84.050020727208846</v>
      </c>
      <c r="O247" s="7"/>
      <c r="P247" s="7"/>
      <c r="Q247" s="7">
        <f t="shared" si="21"/>
        <v>84.050020727208846</v>
      </c>
    </row>
    <row r="248" spans="1:17" s="3" customFormat="1" ht="72.75" customHeight="1">
      <c r="A248" s="50" t="s">
        <v>219</v>
      </c>
      <c r="B248" s="50" t="s">
        <v>220</v>
      </c>
      <c r="C248" s="50" t="s">
        <v>460</v>
      </c>
      <c r="D248" s="17" t="s">
        <v>16</v>
      </c>
      <c r="E248" s="6"/>
      <c r="F248" s="7">
        <v>26829.4</v>
      </c>
      <c r="G248" s="7">
        <v>0</v>
      </c>
      <c r="H248" s="7">
        <v>0</v>
      </c>
      <c r="I248" s="7">
        <v>26829.4</v>
      </c>
      <c r="J248" s="7">
        <v>19196</v>
      </c>
      <c r="K248" s="7">
        <v>0</v>
      </c>
      <c r="L248" s="7">
        <v>0</v>
      </c>
      <c r="M248" s="7">
        <v>19196</v>
      </c>
      <c r="N248" s="7">
        <f t="shared" si="21"/>
        <v>71.548376035244914</v>
      </c>
      <c r="O248" s="7" t="e">
        <f t="shared" si="21"/>
        <v>#DIV/0!</v>
      </c>
      <c r="P248" s="7" t="e">
        <f t="shared" si="21"/>
        <v>#DIV/0!</v>
      </c>
      <c r="Q248" s="7">
        <f t="shared" si="21"/>
        <v>71.548376035244914</v>
      </c>
    </row>
    <row r="249" spans="1:17" s="3" customFormat="1" ht="78.75">
      <c r="A249" s="50"/>
      <c r="B249" s="50"/>
      <c r="C249" s="50"/>
      <c r="D249" s="17" t="s">
        <v>401</v>
      </c>
      <c r="E249" s="6"/>
      <c r="F249" s="7">
        <v>26829.4</v>
      </c>
      <c r="G249" s="7">
        <v>0</v>
      </c>
      <c r="H249" s="7">
        <v>0</v>
      </c>
      <c r="I249" s="7">
        <v>26829.4</v>
      </c>
      <c r="J249" s="7">
        <v>19196</v>
      </c>
      <c r="K249" s="7">
        <v>0</v>
      </c>
      <c r="L249" s="7">
        <v>0</v>
      </c>
      <c r="M249" s="7">
        <v>19196</v>
      </c>
      <c r="N249" s="7">
        <f t="shared" si="21"/>
        <v>71.548376035244914</v>
      </c>
      <c r="O249" s="7" t="e">
        <f t="shared" si="21"/>
        <v>#DIV/0!</v>
      </c>
      <c r="P249" s="7" t="e">
        <f t="shared" si="21"/>
        <v>#DIV/0!</v>
      </c>
      <c r="Q249" s="7">
        <f t="shared" si="21"/>
        <v>71.548376035244914</v>
      </c>
    </row>
    <row r="250" spans="1:17" s="3" customFormat="1">
      <c r="A250" s="50"/>
      <c r="B250" s="50"/>
      <c r="C250" s="50"/>
      <c r="D250" s="18"/>
      <c r="E250" s="6" t="s">
        <v>456</v>
      </c>
      <c r="F250" s="7">
        <v>21534.400000000001</v>
      </c>
      <c r="G250" s="7"/>
      <c r="H250" s="7"/>
      <c r="I250" s="7">
        <v>21534.400000000001</v>
      </c>
      <c r="J250" s="7">
        <v>16907.469570000001</v>
      </c>
      <c r="K250" s="7"/>
      <c r="L250" s="7"/>
      <c r="M250" s="7">
        <v>16907.469570000001</v>
      </c>
      <c r="N250" s="7">
        <f t="shared" si="21"/>
        <v>78.513771314733631</v>
      </c>
      <c r="O250" s="7"/>
      <c r="P250" s="7"/>
      <c r="Q250" s="7">
        <f t="shared" si="21"/>
        <v>78.513771314733631</v>
      </c>
    </row>
    <row r="251" spans="1:17" s="3" customFormat="1">
      <c r="A251" s="50"/>
      <c r="B251" s="50"/>
      <c r="C251" s="50"/>
      <c r="D251" s="18"/>
      <c r="E251" s="6" t="s">
        <v>457</v>
      </c>
      <c r="F251" s="7">
        <v>5125.9102999999996</v>
      </c>
      <c r="G251" s="7"/>
      <c r="H251" s="7"/>
      <c r="I251" s="7">
        <v>5125.9102999999996</v>
      </c>
      <c r="J251" s="7">
        <v>2219.9930100000001</v>
      </c>
      <c r="K251" s="7"/>
      <c r="L251" s="7"/>
      <c r="M251" s="7">
        <v>2219.9930100000001</v>
      </c>
      <c r="N251" s="7">
        <f t="shared" si="21"/>
        <v>43.309244213657045</v>
      </c>
      <c r="O251" s="7"/>
      <c r="P251" s="7"/>
      <c r="Q251" s="7">
        <f t="shared" si="21"/>
        <v>43.309244213657045</v>
      </c>
    </row>
    <row r="252" spans="1:17" s="3" customFormat="1">
      <c r="A252" s="50"/>
      <c r="B252" s="50"/>
      <c r="C252" s="50"/>
      <c r="D252" s="18"/>
      <c r="E252" s="6" t="s">
        <v>458</v>
      </c>
      <c r="F252" s="7">
        <v>64</v>
      </c>
      <c r="G252" s="7"/>
      <c r="H252" s="7"/>
      <c r="I252" s="7">
        <v>64</v>
      </c>
      <c r="J252" s="7">
        <v>39.929000000000002</v>
      </c>
      <c r="K252" s="7"/>
      <c r="L252" s="7"/>
      <c r="M252" s="7">
        <v>39.929000000000002</v>
      </c>
      <c r="N252" s="7">
        <f t="shared" si="21"/>
        <v>62.389062500000001</v>
      </c>
      <c r="O252" s="7"/>
      <c r="P252" s="7"/>
      <c r="Q252" s="7">
        <f t="shared" si="21"/>
        <v>62.389062500000001</v>
      </c>
    </row>
    <row r="253" spans="1:17" s="3" customFormat="1">
      <c r="A253" s="50"/>
      <c r="B253" s="50"/>
      <c r="C253" s="50"/>
      <c r="D253" s="18"/>
      <c r="E253" s="6" t="s">
        <v>459</v>
      </c>
      <c r="F253" s="7">
        <v>105.1</v>
      </c>
      <c r="G253" s="7"/>
      <c r="H253" s="7"/>
      <c r="I253" s="7">
        <v>105.1</v>
      </c>
      <c r="J253" s="7">
        <v>28.643000000000001</v>
      </c>
      <c r="K253" s="7"/>
      <c r="L253" s="7"/>
      <c r="M253" s="7">
        <v>28.643000000000001</v>
      </c>
      <c r="N253" s="7">
        <f t="shared" si="21"/>
        <v>27.253092293054237</v>
      </c>
      <c r="O253" s="7"/>
      <c r="P253" s="7"/>
      <c r="Q253" s="7">
        <f t="shared" si="21"/>
        <v>27.253092293054237</v>
      </c>
    </row>
    <row r="254" spans="1:17" s="3" customFormat="1" ht="56.25" customHeight="1">
      <c r="A254" s="50" t="s">
        <v>221</v>
      </c>
      <c r="B254" s="50" t="s">
        <v>222</v>
      </c>
      <c r="C254" s="50" t="s">
        <v>223</v>
      </c>
      <c r="D254" s="17" t="s">
        <v>16</v>
      </c>
      <c r="E254" s="6"/>
      <c r="F254" s="7">
        <v>26724.3</v>
      </c>
      <c r="G254" s="7"/>
      <c r="H254" s="7"/>
      <c r="I254" s="7">
        <v>26724.3</v>
      </c>
      <c r="J254" s="7">
        <v>19167.400000000001</v>
      </c>
      <c r="K254" s="7"/>
      <c r="L254" s="7"/>
      <c r="M254" s="7">
        <v>19167.400000000001</v>
      </c>
      <c r="N254" s="7">
        <f t="shared" si="21"/>
        <v>71.722739229839519</v>
      </c>
      <c r="O254" s="7"/>
      <c r="P254" s="7"/>
      <c r="Q254" s="7">
        <f t="shared" si="21"/>
        <v>71.722739229839519</v>
      </c>
    </row>
    <row r="255" spans="1:17" s="3" customFormat="1" ht="78.75">
      <c r="A255" s="50"/>
      <c r="B255" s="50"/>
      <c r="C255" s="50"/>
      <c r="D255" s="17" t="s">
        <v>401</v>
      </c>
      <c r="E255" s="6"/>
      <c r="F255" s="7">
        <v>26724.3</v>
      </c>
      <c r="G255" s="7"/>
      <c r="H255" s="7"/>
      <c r="I255" s="7">
        <v>26724.3</v>
      </c>
      <c r="J255" s="7">
        <v>19167.400000000001</v>
      </c>
      <c r="K255" s="7"/>
      <c r="L255" s="7"/>
      <c r="M255" s="7">
        <v>19167.400000000001</v>
      </c>
      <c r="N255" s="7">
        <f t="shared" si="21"/>
        <v>71.722739229839519</v>
      </c>
      <c r="O255" s="7"/>
      <c r="P255" s="7"/>
      <c r="Q255" s="7">
        <f t="shared" si="21"/>
        <v>71.722739229839519</v>
      </c>
    </row>
    <row r="256" spans="1:17" s="3" customFormat="1">
      <c r="A256" s="50"/>
      <c r="B256" s="50"/>
      <c r="C256" s="50"/>
      <c r="D256" s="18"/>
      <c r="E256" s="6" t="s">
        <v>456</v>
      </c>
      <c r="F256" s="7">
        <v>21534.400000000001</v>
      </c>
      <c r="G256" s="7"/>
      <c r="H256" s="7"/>
      <c r="I256" s="7">
        <v>21534.400000000001</v>
      </c>
      <c r="J256" s="7">
        <v>16907.469570000001</v>
      </c>
      <c r="K256" s="7"/>
      <c r="L256" s="7"/>
      <c r="M256" s="7">
        <v>16907.469570000001</v>
      </c>
      <c r="N256" s="7">
        <f t="shared" si="21"/>
        <v>78.513771314733631</v>
      </c>
      <c r="O256" s="7"/>
      <c r="P256" s="7"/>
      <c r="Q256" s="7">
        <f t="shared" si="21"/>
        <v>78.513771314733631</v>
      </c>
    </row>
    <row r="257" spans="1:17" s="3" customFormat="1">
      <c r="A257" s="50"/>
      <c r="B257" s="50"/>
      <c r="C257" s="50"/>
      <c r="D257" s="18"/>
      <c r="E257" s="6" t="s">
        <v>457</v>
      </c>
      <c r="F257" s="7">
        <v>5125.9102999999996</v>
      </c>
      <c r="G257" s="7"/>
      <c r="H257" s="7"/>
      <c r="I257" s="7">
        <v>5125.9102999999996</v>
      </c>
      <c r="J257" s="7">
        <v>2219.9930100000001</v>
      </c>
      <c r="K257" s="7"/>
      <c r="L257" s="7"/>
      <c r="M257" s="7">
        <v>2219.9930100000001</v>
      </c>
      <c r="N257" s="7">
        <f t="shared" si="21"/>
        <v>43.309244213657045</v>
      </c>
      <c r="O257" s="7"/>
      <c r="P257" s="7"/>
      <c r="Q257" s="7">
        <f t="shared" si="21"/>
        <v>43.309244213657045</v>
      </c>
    </row>
    <row r="258" spans="1:17" s="3" customFormat="1">
      <c r="A258" s="50"/>
      <c r="B258" s="50"/>
      <c r="C258" s="50"/>
      <c r="D258" s="18"/>
      <c r="E258" s="6" t="s">
        <v>458</v>
      </c>
      <c r="F258" s="7">
        <v>64</v>
      </c>
      <c r="G258" s="7"/>
      <c r="H258" s="7"/>
      <c r="I258" s="7">
        <v>64</v>
      </c>
      <c r="J258" s="7">
        <v>39.929000000000002</v>
      </c>
      <c r="K258" s="7"/>
      <c r="L258" s="7"/>
      <c r="M258" s="7">
        <v>39.929000000000002</v>
      </c>
      <c r="N258" s="7">
        <f t="shared" si="21"/>
        <v>62.389062500000001</v>
      </c>
      <c r="O258" s="7"/>
      <c r="P258" s="7"/>
      <c r="Q258" s="7">
        <f t="shared" si="21"/>
        <v>62.389062500000001</v>
      </c>
    </row>
    <row r="259" spans="1:17" s="3" customFormat="1" ht="32.25" customHeight="1">
      <c r="A259" s="50" t="s">
        <v>224</v>
      </c>
      <c r="B259" s="50" t="s">
        <v>225</v>
      </c>
      <c r="C259" s="50" t="s">
        <v>226</v>
      </c>
      <c r="D259" s="17" t="s">
        <v>16</v>
      </c>
      <c r="E259" s="6" t="s">
        <v>227</v>
      </c>
      <c r="F259" s="7">
        <v>105.1</v>
      </c>
      <c r="G259" s="7"/>
      <c r="H259" s="7"/>
      <c r="I259" s="7">
        <v>105.1</v>
      </c>
      <c r="J259" s="7">
        <v>28.6</v>
      </c>
      <c r="K259" s="7"/>
      <c r="L259" s="7"/>
      <c r="M259" s="7">
        <v>28.6</v>
      </c>
      <c r="N259" s="7">
        <f t="shared" si="21"/>
        <v>27.212178877259756</v>
      </c>
      <c r="O259" s="7"/>
      <c r="P259" s="7"/>
      <c r="Q259" s="7">
        <f t="shared" si="21"/>
        <v>27.212178877259756</v>
      </c>
    </row>
    <row r="260" spans="1:17" s="3" customFormat="1" ht="78.75">
      <c r="A260" s="50"/>
      <c r="B260" s="50"/>
      <c r="C260" s="50"/>
      <c r="D260" s="17" t="s">
        <v>401</v>
      </c>
      <c r="E260" s="6"/>
      <c r="F260" s="7">
        <v>105.1</v>
      </c>
      <c r="G260" s="7"/>
      <c r="H260" s="7"/>
      <c r="I260" s="7">
        <v>105.1</v>
      </c>
      <c r="J260" s="7">
        <v>28.6</v>
      </c>
      <c r="K260" s="7"/>
      <c r="L260" s="7"/>
      <c r="M260" s="7">
        <v>28.6</v>
      </c>
      <c r="N260" s="7">
        <f t="shared" si="21"/>
        <v>27.212178877259756</v>
      </c>
      <c r="O260" s="7"/>
      <c r="P260" s="7"/>
      <c r="Q260" s="7">
        <f t="shared" si="21"/>
        <v>27.212178877259756</v>
      </c>
    </row>
    <row r="261" spans="1:17" s="3" customFormat="1">
      <c r="A261" s="50"/>
      <c r="B261" s="50"/>
      <c r="C261" s="50"/>
      <c r="D261" s="18"/>
      <c r="E261" s="6" t="s">
        <v>459</v>
      </c>
      <c r="F261" s="7">
        <v>105.1</v>
      </c>
      <c r="G261" s="7"/>
      <c r="H261" s="7"/>
      <c r="I261" s="7">
        <v>105.1</v>
      </c>
      <c r="J261" s="7">
        <v>28.643000000000001</v>
      </c>
      <c r="K261" s="7"/>
      <c r="L261" s="7"/>
      <c r="M261" s="7">
        <v>28.643000000000001</v>
      </c>
      <c r="N261" s="7">
        <f t="shared" si="21"/>
        <v>27.253092293054237</v>
      </c>
      <c r="O261" s="7"/>
      <c r="P261" s="7"/>
      <c r="Q261" s="7">
        <f t="shared" si="21"/>
        <v>27.253092293054237</v>
      </c>
    </row>
    <row r="262" spans="1:17" s="3" customFormat="1" ht="32.25" customHeight="1">
      <c r="A262" s="50" t="s">
        <v>228</v>
      </c>
      <c r="B262" s="50" t="s">
        <v>229</v>
      </c>
      <c r="C262" s="50" t="s">
        <v>230</v>
      </c>
      <c r="D262" s="17" t="s">
        <v>16</v>
      </c>
      <c r="E262" s="6"/>
      <c r="F262" s="7">
        <v>25464.6</v>
      </c>
      <c r="G262" s="7">
        <v>324.10000000000002</v>
      </c>
      <c r="H262" s="7">
        <v>25140.5</v>
      </c>
      <c r="I262" s="7">
        <v>0</v>
      </c>
      <c r="J262" s="7">
        <v>18995.8</v>
      </c>
      <c r="K262" s="7">
        <v>144</v>
      </c>
      <c r="L262" s="7">
        <v>18851.8</v>
      </c>
      <c r="M262" s="7">
        <v>0</v>
      </c>
      <c r="N262" s="7">
        <f t="shared" si="21"/>
        <v>74.59689137076569</v>
      </c>
      <c r="O262" s="7">
        <f t="shared" si="21"/>
        <v>44.430731255785247</v>
      </c>
      <c r="P262" s="7">
        <f t="shared" si="21"/>
        <v>74.985779916867202</v>
      </c>
      <c r="Q262" s="7" t="e">
        <f t="shared" si="21"/>
        <v>#DIV/0!</v>
      </c>
    </row>
    <row r="263" spans="1:17" s="3" customFormat="1" ht="78.75">
      <c r="A263" s="50"/>
      <c r="B263" s="50"/>
      <c r="C263" s="50"/>
      <c r="D263" s="17" t="s">
        <v>401</v>
      </c>
      <c r="E263" s="6"/>
      <c r="F263" s="7">
        <v>25464.6</v>
      </c>
      <c r="G263" s="7">
        <v>324.10000000000002</v>
      </c>
      <c r="H263" s="7">
        <v>25140.5</v>
      </c>
      <c r="I263" s="7">
        <v>0</v>
      </c>
      <c r="J263" s="7">
        <v>18995.8</v>
      </c>
      <c r="K263" s="7">
        <v>144</v>
      </c>
      <c r="L263" s="7">
        <v>18851.8</v>
      </c>
      <c r="M263" s="7">
        <v>0</v>
      </c>
      <c r="N263" s="7">
        <f t="shared" si="21"/>
        <v>74.59689137076569</v>
      </c>
      <c r="O263" s="7">
        <f t="shared" si="21"/>
        <v>44.430731255785247</v>
      </c>
      <c r="P263" s="7">
        <f t="shared" si="21"/>
        <v>74.985779916867202</v>
      </c>
      <c r="Q263" s="7" t="e">
        <f t="shared" si="21"/>
        <v>#DIV/0!</v>
      </c>
    </row>
    <row r="264" spans="1:17" s="3" customFormat="1">
      <c r="A264" s="50"/>
      <c r="B264" s="50"/>
      <c r="C264" s="50"/>
      <c r="D264" s="18"/>
      <c r="E264" s="6" t="s">
        <v>461</v>
      </c>
      <c r="F264" s="7">
        <v>1954.5</v>
      </c>
      <c r="G264" s="7"/>
      <c r="H264" s="7">
        <v>1954.5</v>
      </c>
      <c r="I264" s="7"/>
      <c r="J264" s="7">
        <v>1694.3692900000001</v>
      </c>
      <c r="K264" s="7"/>
      <c r="L264" s="7">
        <v>1694.3692900000001</v>
      </c>
      <c r="M264" s="7"/>
      <c r="N264" s="7">
        <f t="shared" si="21"/>
        <v>86.690677411102584</v>
      </c>
      <c r="O264" s="7"/>
      <c r="P264" s="7">
        <f t="shared" si="21"/>
        <v>86.690677411102584</v>
      </c>
      <c r="Q264" s="7"/>
    </row>
    <row r="265" spans="1:17" s="3" customFormat="1">
      <c r="A265" s="50"/>
      <c r="B265" s="50"/>
      <c r="C265" s="50"/>
      <c r="D265" s="18"/>
      <c r="E265" s="6" t="s">
        <v>462</v>
      </c>
      <c r="F265" s="7">
        <v>435</v>
      </c>
      <c r="G265" s="7"/>
      <c r="H265" s="7">
        <v>435</v>
      </c>
      <c r="I265" s="7"/>
      <c r="J265" s="7">
        <v>165.20329000000001</v>
      </c>
      <c r="K265" s="7"/>
      <c r="L265" s="7">
        <v>165.20329000000001</v>
      </c>
      <c r="M265" s="7"/>
      <c r="N265" s="7">
        <f t="shared" si="21"/>
        <v>37.977767816091955</v>
      </c>
      <c r="O265" s="7"/>
      <c r="P265" s="7">
        <f t="shared" si="21"/>
        <v>37.977767816091955</v>
      </c>
      <c r="Q265" s="7"/>
    </row>
    <row r="266" spans="1:17" s="3" customFormat="1">
      <c r="A266" s="50"/>
      <c r="B266" s="50"/>
      <c r="C266" s="50"/>
      <c r="D266" s="18"/>
      <c r="E266" s="6" t="s">
        <v>463</v>
      </c>
      <c r="F266" s="7">
        <v>324.10000000000002</v>
      </c>
      <c r="G266" s="7">
        <v>324.10000000000002</v>
      </c>
      <c r="H266" s="7"/>
      <c r="I266" s="7"/>
      <c r="J266" s="7">
        <v>144.03296</v>
      </c>
      <c r="K266" s="7">
        <v>144.03296</v>
      </c>
      <c r="L266" s="7"/>
      <c r="M266" s="7"/>
      <c r="N266" s="7">
        <f t="shared" si="21"/>
        <v>44.440900956494907</v>
      </c>
      <c r="O266" s="7">
        <f t="shared" si="21"/>
        <v>44.440900956494907</v>
      </c>
      <c r="P266" s="7"/>
      <c r="Q266" s="7"/>
    </row>
    <row r="267" spans="1:17" s="3" customFormat="1">
      <c r="A267" s="50"/>
      <c r="B267" s="50"/>
      <c r="C267" s="50"/>
      <c r="D267" s="18"/>
      <c r="E267" s="6" t="s">
        <v>464</v>
      </c>
      <c r="F267" s="7">
        <v>5200</v>
      </c>
      <c r="G267" s="7"/>
      <c r="H267" s="7">
        <v>5200</v>
      </c>
      <c r="I267" s="7"/>
      <c r="J267" s="7">
        <v>3799.1570000000002</v>
      </c>
      <c r="K267" s="7"/>
      <c r="L267" s="7">
        <v>3799.1570000000002</v>
      </c>
      <c r="M267" s="7"/>
      <c r="N267" s="7">
        <f t="shared" si="21"/>
        <v>73.060711538461547</v>
      </c>
      <c r="O267" s="7"/>
      <c r="P267" s="7">
        <f t="shared" ref="P267:P269" si="22">L267/H267*100</f>
        <v>73.060711538461547</v>
      </c>
      <c r="Q267" s="7"/>
    </row>
    <row r="268" spans="1:17" s="3" customFormat="1">
      <c r="A268" s="50"/>
      <c r="B268" s="50"/>
      <c r="C268" s="50"/>
      <c r="D268" s="18"/>
      <c r="E268" s="6" t="s">
        <v>465</v>
      </c>
      <c r="F268" s="7">
        <v>5551</v>
      </c>
      <c r="G268" s="7"/>
      <c r="H268" s="7">
        <v>5551</v>
      </c>
      <c r="I268" s="7"/>
      <c r="J268" s="7">
        <v>3992.7396399999998</v>
      </c>
      <c r="K268" s="7"/>
      <c r="L268" s="7">
        <v>3992.7396399999998</v>
      </c>
      <c r="M268" s="7"/>
      <c r="N268" s="7">
        <f t="shared" si="21"/>
        <v>71.928294721671776</v>
      </c>
      <c r="O268" s="7"/>
      <c r="P268" s="7">
        <f t="shared" si="22"/>
        <v>71.928294721671776</v>
      </c>
      <c r="Q268" s="7"/>
    </row>
    <row r="269" spans="1:17" s="3" customFormat="1">
      <c r="A269" s="50"/>
      <c r="B269" s="50"/>
      <c r="C269" s="50"/>
      <c r="D269" s="18"/>
      <c r="E269" s="6" t="s">
        <v>466</v>
      </c>
      <c r="F269" s="7">
        <v>12000</v>
      </c>
      <c r="G269" s="7"/>
      <c r="H269" s="7">
        <v>12000</v>
      </c>
      <c r="I269" s="7"/>
      <c r="J269" s="7">
        <v>9200.33122</v>
      </c>
      <c r="K269" s="7"/>
      <c r="L269" s="7">
        <v>9200.33122</v>
      </c>
      <c r="M269" s="7"/>
      <c r="N269" s="7">
        <f t="shared" si="21"/>
        <v>76.669426833333333</v>
      </c>
      <c r="O269" s="7"/>
      <c r="P269" s="7">
        <f t="shared" si="22"/>
        <v>76.669426833333333</v>
      </c>
      <c r="Q269" s="7"/>
    </row>
    <row r="270" spans="1:17" s="3" customFormat="1" ht="44.25" customHeight="1">
      <c r="A270" s="50" t="s">
        <v>231</v>
      </c>
      <c r="B270" s="50" t="s">
        <v>232</v>
      </c>
      <c r="C270" s="50" t="s">
        <v>233</v>
      </c>
      <c r="D270" s="17" t="s">
        <v>16</v>
      </c>
      <c r="E270" s="6"/>
      <c r="F270" s="7">
        <v>2389.5</v>
      </c>
      <c r="G270" s="7"/>
      <c r="H270" s="7">
        <v>2389.5</v>
      </c>
      <c r="I270" s="7"/>
      <c r="J270" s="7">
        <v>1859.6</v>
      </c>
      <c r="K270" s="7"/>
      <c r="L270" s="7">
        <v>1859.6</v>
      </c>
      <c r="M270" s="7"/>
      <c r="N270" s="7">
        <f t="shared" si="21"/>
        <v>77.823812513078053</v>
      </c>
      <c r="O270" s="7"/>
      <c r="P270" s="7">
        <f t="shared" si="21"/>
        <v>77.823812513078053</v>
      </c>
      <c r="Q270" s="7"/>
    </row>
    <row r="271" spans="1:17" s="3" customFormat="1" ht="78.75">
      <c r="A271" s="50"/>
      <c r="B271" s="50"/>
      <c r="C271" s="50"/>
      <c r="D271" s="17" t="s">
        <v>401</v>
      </c>
      <c r="E271" s="6"/>
      <c r="F271" s="7">
        <v>2389.5</v>
      </c>
      <c r="G271" s="7"/>
      <c r="H271" s="7">
        <v>2389.5</v>
      </c>
      <c r="I271" s="7"/>
      <c r="J271" s="7">
        <v>1859.6</v>
      </c>
      <c r="K271" s="7"/>
      <c r="L271" s="7">
        <v>1859.6</v>
      </c>
      <c r="M271" s="7"/>
      <c r="N271" s="7">
        <f t="shared" si="21"/>
        <v>77.823812513078053</v>
      </c>
      <c r="O271" s="7"/>
      <c r="P271" s="7">
        <f t="shared" si="21"/>
        <v>77.823812513078053</v>
      </c>
      <c r="Q271" s="7"/>
    </row>
    <row r="272" spans="1:17" s="3" customFormat="1">
      <c r="A272" s="50"/>
      <c r="B272" s="50"/>
      <c r="C272" s="50"/>
      <c r="D272" s="18"/>
      <c r="E272" s="6" t="s">
        <v>461</v>
      </c>
      <c r="F272" s="7">
        <v>1954.5</v>
      </c>
      <c r="G272" s="7"/>
      <c r="H272" s="7">
        <v>1954.5</v>
      </c>
      <c r="I272" s="7"/>
      <c r="J272" s="7">
        <v>1694.3692900000001</v>
      </c>
      <c r="K272" s="7"/>
      <c r="L272" s="7">
        <v>1694.3692900000001</v>
      </c>
      <c r="M272" s="7"/>
      <c r="N272" s="7">
        <f t="shared" si="21"/>
        <v>86.690677411102584</v>
      </c>
      <c r="O272" s="7"/>
      <c r="P272" s="7">
        <f t="shared" si="21"/>
        <v>86.690677411102584</v>
      </c>
      <c r="Q272" s="7"/>
    </row>
    <row r="273" spans="1:17" s="3" customFormat="1">
      <c r="A273" s="50"/>
      <c r="B273" s="50"/>
      <c r="C273" s="50"/>
      <c r="D273" s="18"/>
      <c r="E273" s="6" t="s">
        <v>462</v>
      </c>
      <c r="F273" s="7">
        <v>435</v>
      </c>
      <c r="G273" s="7"/>
      <c r="H273" s="7">
        <v>435</v>
      </c>
      <c r="I273" s="7"/>
      <c r="J273" s="7">
        <v>165.20329000000001</v>
      </c>
      <c r="K273" s="7"/>
      <c r="L273" s="7">
        <v>165.20329000000001</v>
      </c>
      <c r="M273" s="7"/>
      <c r="N273" s="7">
        <f t="shared" si="21"/>
        <v>37.977767816091955</v>
      </c>
      <c r="O273" s="7"/>
      <c r="P273" s="7">
        <f t="shared" si="21"/>
        <v>37.977767816091955</v>
      </c>
      <c r="Q273" s="7"/>
    </row>
    <row r="274" spans="1:17" s="3" customFormat="1" ht="56.25" customHeight="1">
      <c r="A274" s="50" t="s">
        <v>234</v>
      </c>
      <c r="B274" s="50" t="s">
        <v>235</v>
      </c>
      <c r="C274" s="50" t="s">
        <v>236</v>
      </c>
      <c r="D274" s="17" t="s">
        <v>16</v>
      </c>
      <c r="E274" s="6"/>
      <c r="F274" s="7">
        <v>324.10000000000002</v>
      </c>
      <c r="G274" s="7">
        <v>324.10000000000002</v>
      </c>
      <c r="H274" s="7"/>
      <c r="I274" s="7"/>
      <c r="J274" s="7">
        <v>144</v>
      </c>
      <c r="K274" s="7">
        <v>144</v>
      </c>
      <c r="L274" s="7"/>
      <c r="M274" s="7"/>
      <c r="N274" s="7">
        <f t="shared" si="21"/>
        <v>44.430731255785247</v>
      </c>
      <c r="O274" s="7">
        <f t="shared" si="21"/>
        <v>44.430731255785247</v>
      </c>
      <c r="P274" s="7"/>
      <c r="Q274" s="7"/>
    </row>
    <row r="275" spans="1:17" s="3" customFormat="1" ht="78.75">
      <c r="A275" s="50"/>
      <c r="B275" s="50"/>
      <c r="C275" s="50"/>
      <c r="D275" s="17" t="s">
        <v>401</v>
      </c>
      <c r="E275" s="6"/>
      <c r="F275" s="7">
        <v>324.10000000000002</v>
      </c>
      <c r="G275" s="7">
        <v>324.10000000000002</v>
      </c>
      <c r="H275" s="7"/>
      <c r="I275" s="7"/>
      <c r="J275" s="7">
        <v>144</v>
      </c>
      <c r="K275" s="7">
        <v>144</v>
      </c>
      <c r="L275" s="7"/>
      <c r="M275" s="7"/>
      <c r="N275" s="7">
        <f t="shared" si="21"/>
        <v>44.430731255785247</v>
      </c>
      <c r="O275" s="7">
        <f t="shared" si="21"/>
        <v>44.430731255785247</v>
      </c>
      <c r="P275" s="7"/>
      <c r="Q275" s="7"/>
    </row>
    <row r="276" spans="1:17" s="3" customFormat="1">
      <c r="A276" s="50"/>
      <c r="B276" s="50"/>
      <c r="C276" s="50"/>
      <c r="D276" s="18"/>
      <c r="E276" s="6" t="s">
        <v>463</v>
      </c>
      <c r="F276" s="7">
        <v>324.10000000000002</v>
      </c>
      <c r="G276" s="7">
        <v>324.10000000000002</v>
      </c>
      <c r="H276" s="7"/>
      <c r="I276" s="7"/>
      <c r="J276" s="7">
        <v>144.03296</v>
      </c>
      <c r="K276" s="7">
        <v>144.03296</v>
      </c>
      <c r="L276" s="7"/>
      <c r="M276" s="7"/>
      <c r="N276" s="7">
        <f t="shared" si="21"/>
        <v>44.440900956494907</v>
      </c>
      <c r="O276" s="7">
        <f t="shared" si="21"/>
        <v>44.440900956494907</v>
      </c>
      <c r="P276" s="7"/>
      <c r="Q276" s="7"/>
    </row>
    <row r="277" spans="1:17" s="3" customFormat="1" ht="68.25" customHeight="1">
      <c r="A277" s="50" t="s">
        <v>237</v>
      </c>
      <c r="B277" s="50" t="s">
        <v>238</v>
      </c>
      <c r="C277" s="50" t="s">
        <v>239</v>
      </c>
      <c r="D277" s="17" t="s">
        <v>16</v>
      </c>
      <c r="E277" s="6"/>
      <c r="F277" s="7">
        <v>5200</v>
      </c>
      <c r="G277" s="7"/>
      <c r="H277" s="7">
        <v>5200</v>
      </c>
      <c r="I277" s="7"/>
      <c r="J277" s="7">
        <v>3799.2</v>
      </c>
      <c r="K277" s="7"/>
      <c r="L277" s="7">
        <v>3799.2</v>
      </c>
      <c r="M277" s="7"/>
      <c r="N277" s="7">
        <f t="shared" si="21"/>
        <v>73.061538461538461</v>
      </c>
      <c r="O277" s="7"/>
      <c r="P277" s="7">
        <f t="shared" si="21"/>
        <v>73.061538461538461</v>
      </c>
      <c r="Q277" s="7"/>
    </row>
    <row r="278" spans="1:17" s="3" customFormat="1" ht="78.75">
      <c r="A278" s="50"/>
      <c r="B278" s="50"/>
      <c r="C278" s="50"/>
      <c r="D278" s="17" t="s">
        <v>401</v>
      </c>
      <c r="E278" s="6"/>
      <c r="F278" s="7">
        <v>5200</v>
      </c>
      <c r="G278" s="7"/>
      <c r="H278" s="7">
        <v>5200</v>
      </c>
      <c r="I278" s="7"/>
      <c r="J278" s="7">
        <v>3799.2</v>
      </c>
      <c r="K278" s="7"/>
      <c r="L278" s="7">
        <v>3799.2</v>
      </c>
      <c r="M278" s="7"/>
      <c r="N278" s="7">
        <f t="shared" si="21"/>
        <v>73.061538461538461</v>
      </c>
      <c r="O278" s="7"/>
      <c r="P278" s="7">
        <f t="shared" si="21"/>
        <v>73.061538461538461</v>
      </c>
      <c r="Q278" s="7"/>
    </row>
    <row r="279" spans="1:17" s="3" customFormat="1">
      <c r="A279" s="50"/>
      <c r="B279" s="50"/>
      <c r="C279" s="50"/>
      <c r="D279" s="18"/>
      <c r="E279" s="6" t="s">
        <v>464</v>
      </c>
      <c r="F279" s="7">
        <v>5200</v>
      </c>
      <c r="G279" s="7"/>
      <c r="H279" s="7">
        <v>5200</v>
      </c>
      <c r="I279" s="7"/>
      <c r="J279" s="7">
        <v>3799.1570000000002</v>
      </c>
      <c r="K279" s="7"/>
      <c r="L279" s="7">
        <v>3799.1570000000002</v>
      </c>
      <c r="M279" s="7"/>
      <c r="N279" s="7">
        <f t="shared" si="21"/>
        <v>73.060711538461547</v>
      </c>
      <c r="O279" s="7"/>
      <c r="P279" s="7">
        <f t="shared" si="21"/>
        <v>73.060711538461547</v>
      </c>
      <c r="Q279" s="7"/>
    </row>
    <row r="280" spans="1:17" s="3" customFormat="1" ht="68.25" customHeight="1">
      <c r="A280" s="50" t="s">
        <v>240</v>
      </c>
      <c r="B280" s="50" t="s">
        <v>241</v>
      </c>
      <c r="C280" s="50" t="s">
        <v>242</v>
      </c>
      <c r="D280" s="17" t="s">
        <v>16</v>
      </c>
      <c r="E280" s="6"/>
      <c r="F280" s="7">
        <v>5551</v>
      </c>
      <c r="G280" s="7"/>
      <c r="H280" s="7">
        <v>5551</v>
      </c>
      <c r="I280" s="7"/>
      <c r="J280" s="7">
        <v>3992.7</v>
      </c>
      <c r="K280" s="7"/>
      <c r="L280" s="7">
        <v>3992.7</v>
      </c>
      <c r="M280" s="7"/>
      <c r="N280" s="7">
        <f t="shared" si="21"/>
        <v>71.927580616105203</v>
      </c>
      <c r="O280" s="7"/>
      <c r="P280" s="7">
        <f t="shared" si="21"/>
        <v>71.927580616105203</v>
      </c>
      <c r="Q280" s="7"/>
    </row>
    <row r="281" spans="1:17" s="3" customFormat="1" ht="78.75">
      <c r="A281" s="50"/>
      <c r="B281" s="50"/>
      <c r="C281" s="50"/>
      <c r="D281" s="17" t="s">
        <v>401</v>
      </c>
      <c r="E281" s="6"/>
      <c r="F281" s="7">
        <v>5551</v>
      </c>
      <c r="G281" s="7"/>
      <c r="H281" s="7">
        <v>5551</v>
      </c>
      <c r="I281" s="7"/>
      <c r="J281" s="7">
        <v>3992.7</v>
      </c>
      <c r="K281" s="7"/>
      <c r="L281" s="7">
        <v>3992.7</v>
      </c>
      <c r="M281" s="7"/>
      <c r="N281" s="7">
        <f t="shared" si="21"/>
        <v>71.927580616105203</v>
      </c>
      <c r="O281" s="7"/>
      <c r="P281" s="7">
        <f t="shared" si="21"/>
        <v>71.927580616105203</v>
      </c>
      <c r="Q281" s="7"/>
    </row>
    <row r="282" spans="1:17" s="3" customFormat="1">
      <c r="A282" s="50"/>
      <c r="B282" s="50"/>
      <c r="C282" s="50"/>
      <c r="D282" s="18"/>
      <c r="E282" s="6" t="s">
        <v>465</v>
      </c>
      <c r="F282" s="7">
        <v>5551</v>
      </c>
      <c r="G282" s="7"/>
      <c r="H282" s="7">
        <v>5551</v>
      </c>
      <c r="I282" s="7"/>
      <c r="J282" s="7">
        <v>3992.7396399999998</v>
      </c>
      <c r="K282" s="7"/>
      <c r="L282" s="7">
        <v>3992.7396399999998</v>
      </c>
      <c r="M282" s="7"/>
      <c r="N282" s="7">
        <f t="shared" si="21"/>
        <v>71.928294721671776</v>
      </c>
      <c r="O282" s="7"/>
      <c r="P282" s="7">
        <f t="shared" si="21"/>
        <v>71.928294721671776</v>
      </c>
      <c r="Q282" s="7"/>
    </row>
    <row r="283" spans="1:17" s="3" customFormat="1" ht="68.25" customHeight="1">
      <c r="A283" s="50" t="s">
        <v>243</v>
      </c>
      <c r="B283" s="50" t="s">
        <v>244</v>
      </c>
      <c r="C283" s="50" t="s">
        <v>245</v>
      </c>
      <c r="D283" s="17" t="s">
        <v>16</v>
      </c>
      <c r="E283" s="6"/>
      <c r="F283" s="7">
        <v>12000</v>
      </c>
      <c r="G283" s="7"/>
      <c r="H283" s="7">
        <v>12000</v>
      </c>
      <c r="I283" s="7"/>
      <c r="J283" s="7">
        <v>9200.2999999999993</v>
      </c>
      <c r="K283" s="7"/>
      <c r="L283" s="7">
        <v>9200.2999999999993</v>
      </c>
      <c r="M283" s="7"/>
      <c r="N283" s="7">
        <f t="shared" si="21"/>
        <v>76.669166666666669</v>
      </c>
      <c r="O283" s="7"/>
      <c r="P283" s="7">
        <f t="shared" si="21"/>
        <v>76.669166666666669</v>
      </c>
      <c r="Q283" s="7"/>
    </row>
    <row r="284" spans="1:17" s="3" customFormat="1" ht="78.75">
      <c r="A284" s="50"/>
      <c r="B284" s="50"/>
      <c r="C284" s="50"/>
      <c r="D284" s="17" t="s">
        <v>401</v>
      </c>
      <c r="E284" s="6"/>
      <c r="F284" s="7">
        <v>12000</v>
      </c>
      <c r="G284" s="7"/>
      <c r="H284" s="7">
        <v>12000</v>
      </c>
      <c r="I284" s="7"/>
      <c r="J284" s="7">
        <v>9200.2999999999993</v>
      </c>
      <c r="K284" s="7"/>
      <c r="L284" s="7">
        <v>9200.2999999999993</v>
      </c>
      <c r="M284" s="7"/>
      <c r="N284" s="7">
        <f t="shared" ref="N284:N285" si="23">J284/F284*100</f>
        <v>76.669166666666669</v>
      </c>
      <c r="O284" s="7"/>
      <c r="P284" s="7">
        <f t="shared" ref="P284:P285" si="24">L284/H284*100</f>
        <v>76.669166666666669</v>
      </c>
      <c r="Q284" s="7"/>
    </row>
    <row r="285" spans="1:17" s="3" customFormat="1">
      <c r="A285" s="50"/>
      <c r="B285" s="50"/>
      <c r="C285" s="50"/>
      <c r="D285" s="18"/>
      <c r="E285" s="6" t="s">
        <v>466</v>
      </c>
      <c r="F285" s="7">
        <v>12000</v>
      </c>
      <c r="G285" s="7"/>
      <c r="H285" s="7">
        <v>12000</v>
      </c>
      <c r="I285" s="7"/>
      <c r="J285" s="7">
        <v>9200.33122</v>
      </c>
      <c r="K285" s="7"/>
      <c r="L285" s="7">
        <v>9200.33122</v>
      </c>
      <c r="M285" s="7"/>
      <c r="N285" s="7">
        <f t="shared" si="23"/>
        <v>76.669426833333333</v>
      </c>
      <c r="O285" s="7"/>
      <c r="P285" s="7">
        <f t="shared" si="24"/>
        <v>76.669426833333333</v>
      </c>
      <c r="Q285" s="7"/>
    </row>
    <row r="286" spans="1:17" ht="24" customHeight="1">
      <c r="A286" s="62" t="s">
        <v>34</v>
      </c>
      <c r="B286" s="63" t="s">
        <v>272</v>
      </c>
      <c r="C286" s="63" t="s">
        <v>273</v>
      </c>
      <c r="D286" s="23" t="s">
        <v>16</v>
      </c>
      <c r="E286" s="10"/>
      <c r="F286" s="12">
        <f>F287+F288+F291</f>
        <v>5001.2250000000004</v>
      </c>
      <c r="G286" s="12"/>
      <c r="H286" s="12"/>
      <c r="I286" s="12">
        <f t="shared" ref="I286:M286" si="25">I287+I288+I291</f>
        <v>5001.2250000000004</v>
      </c>
      <c r="J286" s="12">
        <f t="shared" si="25"/>
        <v>4813.0166099999997</v>
      </c>
      <c r="K286" s="12"/>
      <c r="L286" s="12"/>
      <c r="M286" s="12">
        <f t="shared" si="25"/>
        <v>4813.0166099999997</v>
      </c>
      <c r="N286" s="12">
        <f>J286/F286*100</f>
        <v>96.236754195222147</v>
      </c>
      <c r="O286" s="12"/>
      <c r="P286" s="12"/>
      <c r="Q286" s="12">
        <f t="shared" ref="Q286:Q350" si="26">M286/I286*100</f>
        <v>96.236754195222147</v>
      </c>
    </row>
    <row r="287" spans="1:17" ht="38.25">
      <c r="A287" s="62"/>
      <c r="B287" s="63"/>
      <c r="C287" s="63"/>
      <c r="D287" s="11" t="s">
        <v>274</v>
      </c>
      <c r="E287" s="4" t="s">
        <v>282</v>
      </c>
      <c r="F287" s="14">
        <f>G287+H287+I287</f>
        <v>450</v>
      </c>
      <c r="G287" s="14"/>
      <c r="H287" s="14"/>
      <c r="I287" s="14">
        <f t="shared" ref="I287" si="27">I293</f>
        <v>450</v>
      </c>
      <c r="J287" s="14">
        <f>K287+L287+M287</f>
        <v>300</v>
      </c>
      <c r="K287" s="14"/>
      <c r="L287" s="14"/>
      <c r="M287" s="14">
        <f t="shared" ref="M287" si="28">M293</f>
        <v>300</v>
      </c>
      <c r="N287" s="7">
        <f t="shared" ref="N287:O319" si="29">J287/F287*100</f>
        <v>66.666666666666657</v>
      </c>
      <c r="O287" s="7"/>
      <c r="P287" s="7"/>
      <c r="Q287" s="7">
        <f t="shared" si="26"/>
        <v>66.666666666666657</v>
      </c>
    </row>
    <row r="288" spans="1:17" ht="33" customHeight="1">
      <c r="A288" s="62"/>
      <c r="B288" s="63"/>
      <c r="C288" s="63"/>
      <c r="D288" s="59" t="s">
        <v>275</v>
      </c>
      <c r="E288" s="4"/>
      <c r="F288" s="14">
        <f>F289+F290</f>
        <v>4420.2250000000004</v>
      </c>
      <c r="G288" s="14"/>
      <c r="H288" s="14"/>
      <c r="I288" s="14">
        <f t="shared" ref="I288:M288" si="30">I289+I290</f>
        <v>4420.2250000000004</v>
      </c>
      <c r="J288" s="14">
        <f t="shared" si="30"/>
        <v>4414.0166099999997</v>
      </c>
      <c r="K288" s="14"/>
      <c r="L288" s="14"/>
      <c r="M288" s="14">
        <f t="shared" si="30"/>
        <v>4414.0166099999997</v>
      </c>
      <c r="N288" s="7">
        <f t="shared" si="29"/>
        <v>99.859545837598745</v>
      </c>
      <c r="O288" s="7"/>
      <c r="P288" s="7"/>
      <c r="Q288" s="7">
        <f t="shared" si="26"/>
        <v>99.859545837598745</v>
      </c>
    </row>
    <row r="289" spans="1:17">
      <c r="A289" s="62"/>
      <c r="B289" s="63"/>
      <c r="C289" s="63"/>
      <c r="D289" s="59"/>
      <c r="E289" s="4" t="s">
        <v>280</v>
      </c>
      <c r="F289" s="14">
        <v>4270</v>
      </c>
      <c r="G289" s="14"/>
      <c r="H289" s="14"/>
      <c r="I289" s="14">
        <v>4270</v>
      </c>
      <c r="J289" s="14">
        <f t="shared" ref="J289" si="31">K289+L289+M289</f>
        <v>4264.0166099999997</v>
      </c>
      <c r="K289" s="14"/>
      <c r="L289" s="14"/>
      <c r="M289" s="14">
        <v>4264.0166099999997</v>
      </c>
      <c r="N289" s="7">
        <f t="shared" si="29"/>
        <v>99.859873770491788</v>
      </c>
      <c r="O289" s="7"/>
      <c r="P289" s="7"/>
      <c r="Q289" s="7">
        <f t="shared" si="26"/>
        <v>99.859873770491788</v>
      </c>
    </row>
    <row r="290" spans="1:17">
      <c r="A290" s="62"/>
      <c r="B290" s="63"/>
      <c r="C290" s="63"/>
      <c r="D290" s="59"/>
      <c r="E290" s="4" t="s">
        <v>292</v>
      </c>
      <c r="F290" s="14">
        <f t="shared" ref="F290:F313" si="32">G290+H290+I290</f>
        <v>150.22499999999999</v>
      </c>
      <c r="G290" s="14"/>
      <c r="H290" s="14"/>
      <c r="I290" s="14">
        <v>150.22499999999999</v>
      </c>
      <c r="J290" s="14">
        <f>K290+L290+M290</f>
        <v>150</v>
      </c>
      <c r="K290" s="14"/>
      <c r="L290" s="14"/>
      <c r="M290" s="14">
        <v>150</v>
      </c>
      <c r="N290" s="7">
        <f t="shared" si="29"/>
        <v>99.850224663005491</v>
      </c>
      <c r="O290" s="7"/>
      <c r="P290" s="7"/>
      <c r="Q290" s="7">
        <f t="shared" si="26"/>
        <v>99.850224663005491</v>
      </c>
    </row>
    <row r="291" spans="1:17" ht="76.5">
      <c r="A291" s="62"/>
      <c r="B291" s="63"/>
      <c r="C291" s="63"/>
      <c r="D291" s="11" t="s">
        <v>276</v>
      </c>
      <c r="E291" s="4" t="s">
        <v>284</v>
      </c>
      <c r="F291" s="14">
        <f t="shared" si="32"/>
        <v>131</v>
      </c>
      <c r="G291" s="14"/>
      <c r="H291" s="14"/>
      <c r="I291" s="14">
        <f t="shared" ref="I291" si="33">I295</f>
        <v>131</v>
      </c>
      <c r="J291" s="14">
        <f t="shared" ref="J291:J313" si="34">K291+L291+M291</f>
        <v>99</v>
      </c>
      <c r="K291" s="14"/>
      <c r="L291" s="14"/>
      <c r="M291" s="14">
        <f t="shared" ref="M291" si="35">M295</f>
        <v>99</v>
      </c>
      <c r="N291" s="7">
        <f t="shared" si="29"/>
        <v>75.572519083969468</v>
      </c>
      <c r="O291" s="7"/>
      <c r="P291" s="7"/>
      <c r="Q291" s="7">
        <f t="shared" si="26"/>
        <v>75.572519083969468</v>
      </c>
    </row>
    <row r="292" spans="1:17" ht="22.5">
      <c r="A292" s="60" t="s">
        <v>18</v>
      </c>
      <c r="B292" s="61" t="s">
        <v>277</v>
      </c>
      <c r="C292" s="61" t="s">
        <v>278</v>
      </c>
      <c r="D292" s="24" t="s">
        <v>16</v>
      </c>
      <c r="E292" s="4"/>
      <c r="F292" s="14">
        <f t="shared" si="32"/>
        <v>4851</v>
      </c>
      <c r="G292" s="14"/>
      <c r="H292" s="14"/>
      <c r="I292" s="14">
        <f>SUM(I293:I295)</f>
        <v>4851</v>
      </c>
      <c r="J292" s="14">
        <f t="shared" si="34"/>
        <v>4663.0166099999997</v>
      </c>
      <c r="K292" s="14"/>
      <c r="L292" s="14"/>
      <c r="M292" s="14">
        <f>SUM(M293:M295)</f>
        <v>4663.0166099999997</v>
      </c>
      <c r="N292" s="7">
        <f t="shared" si="29"/>
        <v>96.124852813852812</v>
      </c>
      <c r="O292" s="7"/>
      <c r="P292" s="7"/>
      <c r="Q292" s="7">
        <f t="shared" si="26"/>
        <v>96.124852813852812</v>
      </c>
    </row>
    <row r="293" spans="1:17" ht="44.25" customHeight="1">
      <c r="A293" s="60"/>
      <c r="B293" s="61"/>
      <c r="C293" s="61"/>
      <c r="D293" s="11" t="s">
        <v>274</v>
      </c>
      <c r="E293" s="4" t="s">
        <v>282</v>
      </c>
      <c r="F293" s="14">
        <f t="shared" si="32"/>
        <v>450</v>
      </c>
      <c r="G293" s="14"/>
      <c r="H293" s="14"/>
      <c r="I293" s="14">
        <f>I301</f>
        <v>450</v>
      </c>
      <c r="J293" s="14">
        <f t="shared" si="34"/>
        <v>300</v>
      </c>
      <c r="K293" s="14"/>
      <c r="L293" s="14"/>
      <c r="M293" s="14">
        <f>M301</f>
        <v>300</v>
      </c>
      <c r="N293" s="7">
        <f t="shared" si="29"/>
        <v>66.666666666666657</v>
      </c>
      <c r="O293" s="7"/>
      <c r="P293" s="7"/>
      <c r="Q293" s="7">
        <f t="shared" si="26"/>
        <v>66.666666666666657</v>
      </c>
    </row>
    <row r="294" spans="1:17" ht="57" customHeight="1">
      <c r="A294" s="60"/>
      <c r="B294" s="61"/>
      <c r="C294" s="61"/>
      <c r="D294" s="11" t="s">
        <v>275</v>
      </c>
      <c r="E294" s="4" t="s">
        <v>280</v>
      </c>
      <c r="F294" s="14">
        <f t="shared" si="32"/>
        <v>4270</v>
      </c>
      <c r="G294" s="14"/>
      <c r="H294" s="14"/>
      <c r="I294" s="14">
        <f>I298</f>
        <v>4270</v>
      </c>
      <c r="J294" s="14">
        <f t="shared" si="34"/>
        <v>4264.0166099999997</v>
      </c>
      <c r="K294" s="14"/>
      <c r="L294" s="14"/>
      <c r="M294" s="14">
        <f>M298</f>
        <v>4264.0166099999997</v>
      </c>
      <c r="N294" s="7">
        <f t="shared" si="29"/>
        <v>99.859873770491788</v>
      </c>
      <c r="O294" s="7"/>
      <c r="P294" s="7"/>
      <c r="Q294" s="7">
        <f t="shared" si="26"/>
        <v>99.859873770491788</v>
      </c>
    </row>
    <row r="295" spans="1:17" ht="83.25" customHeight="1">
      <c r="A295" s="60"/>
      <c r="B295" s="61"/>
      <c r="C295" s="61"/>
      <c r="D295" s="11" t="s">
        <v>276</v>
      </c>
      <c r="E295" s="4" t="s">
        <v>284</v>
      </c>
      <c r="F295" s="14">
        <f t="shared" si="32"/>
        <v>131</v>
      </c>
      <c r="G295" s="14"/>
      <c r="H295" s="14"/>
      <c r="I295" s="14">
        <f>I303</f>
        <v>131</v>
      </c>
      <c r="J295" s="14">
        <f t="shared" si="34"/>
        <v>99</v>
      </c>
      <c r="K295" s="14"/>
      <c r="L295" s="14"/>
      <c r="M295" s="14">
        <f>M303</f>
        <v>99</v>
      </c>
      <c r="N295" s="7">
        <f t="shared" si="29"/>
        <v>75.572519083969468</v>
      </c>
      <c r="O295" s="7"/>
      <c r="P295" s="7"/>
      <c r="Q295" s="7">
        <f t="shared" si="26"/>
        <v>75.572519083969468</v>
      </c>
    </row>
    <row r="296" spans="1:17" ht="22.5">
      <c r="A296" s="61" t="s">
        <v>19</v>
      </c>
      <c r="B296" s="61" t="s">
        <v>467</v>
      </c>
      <c r="C296" s="61" t="s">
        <v>279</v>
      </c>
      <c r="D296" s="24" t="s">
        <v>16</v>
      </c>
      <c r="E296" s="4"/>
      <c r="F296" s="14">
        <f t="shared" si="32"/>
        <v>4270</v>
      </c>
      <c r="G296" s="14"/>
      <c r="H296" s="14"/>
      <c r="I296" s="14">
        <f t="shared" ref="I296:I297" si="36">I297</f>
        <v>4270</v>
      </c>
      <c r="J296" s="14">
        <f t="shared" si="34"/>
        <v>4264.0166099999997</v>
      </c>
      <c r="K296" s="14"/>
      <c r="L296" s="14"/>
      <c r="M296" s="14">
        <f>M297</f>
        <v>4264.0166099999997</v>
      </c>
      <c r="N296" s="7">
        <f t="shared" si="29"/>
        <v>99.859873770491788</v>
      </c>
      <c r="O296" s="7"/>
      <c r="P296" s="7"/>
      <c r="Q296" s="7">
        <f t="shared" si="26"/>
        <v>99.859873770491788</v>
      </c>
    </row>
    <row r="297" spans="1:17" ht="48">
      <c r="A297" s="61"/>
      <c r="B297" s="61"/>
      <c r="C297" s="61"/>
      <c r="D297" s="21" t="s">
        <v>275</v>
      </c>
      <c r="E297" s="4"/>
      <c r="F297" s="14">
        <f t="shared" si="32"/>
        <v>4270</v>
      </c>
      <c r="G297" s="14"/>
      <c r="H297" s="14"/>
      <c r="I297" s="14">
        <f t="shared" si="36"/>
        <v>4270</v>
      </c>
      <c r="J297" s="14">
        <f t="shared" si="34"/>
        <v>4264.0166099999997</v>
      </c>
      <c r="K297" s="14"/>
      <c r="L297" s="14"/>
      <c r="M297" s="14">
        <f t="shared" ref="M297" si="37">M298</f>
        <v>4264.0166099999997</v>
      </c>
      <c r="N297" s="7">
        <f t="shared" si="29"/>
        <v>99.859873770491788</v>
      </c>
      <c r="O297" s="7"/>
      <c r="P297" s="7"/>
      <c r="Q297" s="7">
        <f t="shared" si="26"/>
        <v>99.859873770491788</v>
      </c>
    </row>
    <row r="298" spans="1:17">
      <c r="A298" s="61"/>
      <c r="B298" s="61"/>
      <c r="C298" s="61"/>
      <c r="D298" s="11"/>
      <c r="E298" s="4" t="s">
        <v>280</v>
      </c>
      <c r="F298" s="14">
        <v>4270</v>
      </c>
      <c r="G298" s="14"/>
      <c r="H298" s="14"/>
      <c r="I298" s="14">
        <v>4270</v>
      </c>
      <c r="J298" s="14">
        <f t="shared" si="34"/>
        <v>4264.0166099999997</v>
      </c>
      <c r="K298" s="14"/>
      <c r="L298" s="14"/>
      <c r="M298" s="14">
        <v>4264.0166099999997</v>
      </c>
      <c r="N298" s="7">
        <f t="shared" si="29"/>
        <v>99.859873770491788</v>
      </c>
      <c r="O298" s="7"/>
      <c r="P298" s="7"/>
      <c r="Q298" s="7">
        <f t="shared" si="26"/>
        <v>99.859873770491788</v>
      </c>
    </row>
    <row r="299" spans="1:17" ht="22.5">
      <c r="A299" s="61" t="s">
        <v>26</v>
      </c>
      <c r="B299" s="61" t="s">
        <v>468</v>
      </c>
      <c r="C299" s="61" t="s">
        <v>281</v>
      </c>
      <c r="D299" s="24" t="s">
        <v>16</v>
      </c>
      <c r="E299" s="4"/>
      <c r="F299" s="14">
        <f t="shared" si="32"/>
        <v>450</v>
      </c>
      <c r="G299" s="14"/>
      <c r="H299" s="14"/>
      <c r="I299" s="14">
        <f t="shared" ref="I299:I300" si="38">I300</f>
        <v>450</v>
      </c>
      <c r="J299" s="14">
        <f t="shared" si="34"/>
        <v>300</v>
      </c>
      <c r="K299" s="14"/>
      <c r="L299" s="14"/>
      <c r="M299" s="14">
        <f t="shared" ref="M299:M300" si="39">M300</f>
        <v>300</v>
      </c>
      <c r="N299" s="7">
        <f t="shared" si="29"/>
        <v>66.666666666666657</v>
      </c>
      <c r="O299" s="7"/>
      <c r="P299" s="7"/>
      <c r="Q299" s="7">
        <f t="shared" si="26"/>
        <v>66.666666666666657</v>
      </c>
    </row>
    <row r="300" spans="1:17" ht="36">
      <c r="A300" s="61"/>
      <c r="B300" s="61"/>
      <c r="C300" s="61"/>
      <c r="D300" s="21" t="s">
        <v>274</v>
      </c>
      <c r="E300" s="4"/>
      <c r="F300" s="14">
        <f t="shared" si="32"/>
        <v>450</v>
      </c>
      <c r="G300" s="14"/>
      <c r="H300" s="14"/>
      <c r="I300" s="14">
        <f t="shared" si="38"/>
        <v>450</v>
      </c>
      <c r="J300" s="14">
        <f t="shared" si="34"/>
        <v>300</v>
      </c>
      <c r="K300" s="14"/>
      <c r="L300" s="14"/>
      <c r="M300" s="14">
        <f t="shared" si="39"/>
        <v>300</v>
      </c>
      <c r="N300" s="7">
        <f t="shared" si="29"/>
        <v>66.666666666666657</v>
      </c>
      <c r="O300" s="7"/>
      <c r="P300" s="7"/>
      <c r="Q300" s="7">
        <f t="shared" si="26"/>
        <v>66.666666666666657</v>
      </c>
    </row>
    <row r="301" spans="1:17" ht="21" customHeight="1">
      <c r="A301" s="61"/>
      <c r="B301" s="61"/>
      <c r="C301" s="61"/>
      <c r="D301" s="11"/>
      <c r="E301" s="4" t="s">
        <v>282</v>
      </c>
      <c r="F301" s="14">
        <f t="shared" si="32"/>
        <v>450</v>
      </c>
      <c r="G301" s="14"/>
      <c r="H301" s="14"/>
      <c r="I301" s="14">
        <v>450</v>
      </c>
      <c r="J301" s="14">
        <f t="shared" si="34"/>
        <v>300</v>
      </c>
      <c r="K301" s="14"/>
      <c r="L301" s="14"/>
      <c r="M301" s="14">
        <v>300</v>
      </c>
      <c r="N301" s="7">
        <f t="shared" si="29"/>
        <v>66.666666666666657</v>
      </c>
      <c r="O301" s="7"/>
      <c r="P301" s="7"/>
      <c r="Q301" s="7">
        <f t="shared" si="26"/>
        <v>66.666666666666657</v>
      </c>
    </row>
    <row r="302" spans="1:17" ht="22.5">
      <c r="A302" s="61" t="s">
        <v>257</v>
      </c>
      <c r="B302" s="61" t="s">
        <v>469</v>
      </c>
      <c r="C302" s="61" t="s">
        <v>283</v>
      </c>
      <c r="D302" s="24" t="s">
        <v>16</v>
      </c>
      <c r="E302" s="4"/>
      <c r="F302" s="14">
        <f t="shared" si="32"/>
        <v>131</v>
      </c>
      <c r="G302" s="14"/>
      <c r="H302" s="14"/>
      <c r="I302" s="14">
        <f t="shared" ref="I302:I303" si="40">I303</f>
        <v>131</v>
      </c>
      <c r="J302" s="14">
        <f t="shared" si="34"/>
        <v>99</v>
      </c>
      <c r="K302" s="14"/>
      <c r="L302" s="14"/>
      <c r="M302" s="14">
        <f t="shared" ref="M302:M303" si="41">M303</f>
        <v>99</v>
      </c>
      <c r="N302" s="7">
        <f t="shared" si="29"/>
        <v>75.572519083969468</v>
      </c>
      <c r="O302" s="7"/>
      <c r="P302" s="7"/>
      <c r="Q302" s="7">
        <f t="shared" si="26"/>
        <v>75.572519083969468</v>
      </c>
    </row>
    <row r="303" spans="1:17" ht="76.5">
      <c r="A303" s="61"/>
      <c r="B303" s="61"/>
      <c r="C303" s="61"/>
      <c r="D303" s="11" t="s">
        <v>276</v>
      </c>
      <c r="E303" s="4"/>
      <c r="F303" s="14">
        <f t="shared" si="32"/>
        <v>131</v>
      </c>
      <c r="G303" s="14"/>
      <c r="H303" s="14"/>
      <c r="I303" s="14">
        <f t="shared" si="40"/>
        <v>131</v>
      </c>
      <c r="J303" s="14">
        <f t="shared" si="34"/>
        <v>99</v>
      </c>
      <c r="K303" s="14"/>
      <c r="L303" s="14"/>
      <c r="M303" s="14">
        <f t="shared" si="41"/>
        <v>99</v>
      </c>
      <c r="N303" s="7">
        <f t="shared" si="29"/>
        <v>75.572519083969468</v>
      </c>
      <c r="O303" s="7"/>
      <c r="P303" s="7"/>
      <c r="Q303" s="7">
        <f t="shared" si="26"/>
        <v>75.572519083969468</v>
      </c>
    </row>
    <row r="304" spans="1:17">
      <c r="A304" s="61"/>
      <c r="B304" s="61"/>
      <c r="C304" s="61"/>
      <c r="D304" s="11"/>
      <c r="E304" s="4" t="s">
        <v>284</v>
      </c>
      <c r="F304" s="14">
        <f t="shared" si="32"/>
        <v>131</v>
      </c>
      <c r="G304" s="14"/>
      <c r="H304" s="14"/>
      <c r="I304" s="14">
        <v>131</v>
      </c>
      <c r="J304" s="14">
        <f t="shared" si="34"/>
        <v>99</v>
      </c>
      <c r="K304" s="14"/>
      <c r="L304" s="14"/>
      <c r="M304" s="14">
        <v>99</v>
      </c>
      <c r="N304" s="7">
        <f t="shared" si="29"/>
        <v>75.572519083969468</v>
      </c>
      <c r="O304" s="7"/>
      <c r="P304" s="7"/>
      <c r="Q304" s="7">
        <f t="shared" si="26"/>
        <v>75.572519083969468</v>
      </c>
    </row>
    <row r="305" spans="1:17" ht="22.5">
      <c r="A305" s="61" t="s">
        <v>20</v>
      </c>
      <c r="B305" s="61" t="s">
        <v>285</v>
      </c>
      <c r="C305" s="61" t="s">
        <v>286</v>
      </c>
      <c r="D305" s="24" t="s">
        <v>16</v>
      </c>
      <c r="E305" s="4"/>
      <c r="F305" s="14">
        <f t="shared" si="32"/>
        <v>150.22499999999999</v>
      </c>
      <c r="G305" s="14"/>
      <c r="H305" s="14"/>
      <c r="I305" s="14">
        <f t="shared" ref="I305:I309" si="42">I306</f>
        <v>150.22499999999999</v>
      </c>
      <c r="J305" s="14">
        <f t="shared" si="34"/>
        <v>150</v>
      </c>
      <c r="K305" s="14"/>
      <c r="L305" s="14"/>
      <c r="M305" s="14">
        <f t="shared" ref="M305:M309" si="43">M306</f>
        <v>150</v>
      </c>
      <c r="N305" s="7">
        <f t="shared" si="29"/>
        <v>99.850224663005491</v>
      </c>
      <c r="O305" s="7"/>
      <c r="P305" s="7"/>
      <c r="Q305" s="7">
        <f t="shared" si="26"/>
        <v>99.850224663005491</v>
      </c>
    </row>
    <row r="306" spans="1:17" ht="51">
      <c r="A306" s="61"/>
      <c r="B306" s="61"/>
      <c r="C306" s="61"/>
      <c r="D306" s="11" t="s">
        <v>275</v>
      </c>
      <c r="E306" s="4"/>
      <c r="F306" s="14">
        <f t="shared" si="32"/>
        <v>150.22499999999999</v>
      </c>
      <c r="G306" s="14"/>
      <c r="H306" s="14"/>
      <c r="I306" s="14">
        <f t="shared" si="42"/>
        <v>150.22499999999999</v>
      </c>
      <c r="J306" s="14">
        <f t="shared" si="34"/>
        <v>150</v>
      </c>
      <c r="K306" s="14"/>
      <c r="L306" s="14"/>
      <c r="M306" s="14">
        <f t="shared" si="43"/>
        <v>150</v>
      </c>
      <c r="N306" s="7">
        <f t="shared" si="29"/>
        <v>99.850224663005491</v>
      </c>
      <c r="O306" s="7"/>
      <c r="P306" s="7"/>
      <c r="Q306" s="7">
        <f t="shared" si="26"/>
        <v>99.850224663005491</v>
      </c>
    </row>
    <row r="307" spans="1:17">
      <c r="A307" s="61"/>
      <c r="B307" s="61"/>
      <c r="C307" s="61"/>
      <c r="D307" s="11"/>
      <c r="E307" s="4" t="s">
        <v>287</v>
      </c>
      <c r="F307" s="14">
        <f t="shared" si="32"/>
        <v>150.22499999999999</v>
      </c>
      <c r="G307" s="14"/>
      <c r="H307" s="14"/>
      <c r="I307" s="14">
        <f t="shared" si="42"/>
        <v>150.22499999999999</v>
      </c>
      <c r="J307" s="14">
        <f t="shared" si="34"/>
        <v>150</v>
      </c>
      <c r="K307" s="14"/>
      <c r="L307" s="14"/>
      <c r="M307" s="14">
        <f t="shared" si="43"/>
        <v>150</v>
      </c>
      <c r="N307" s="7">
        <f t="shared" si="29"/>
        <v>99.850224663005491</v>
      </c>
      <c r="O307" s="7"/>
      <c r="P307" s="7"/>
      <c r="Q307" s="7">
        <f t="shared" si="26"/>
        <v>99.850224663005491</v>
      </c>
    </row>
    <row r="308" spans="1:17" ht="22.5">
      <c r="A308" s="61" t="s">
        <v>21</v>
      </c>
      <c r="B308" s="61" t="s">
        <v>288</v>
      </c>
      <c r="C308" s="61" t="s">
        <v>289</v>
      </c>
      <c r="D308" s="24" t="s">
        <v>16</v>
      </c>
      <c r="E308" s="4"/>
      <c r="F308" s="14">
        <f t="shared" si="32"/>
        <v>150.22499999999999</v>
      </c>
      <c r="G308" s="14"/>
      <c r="H308" s="14"/>
      <c r="I308" s="14">
        <f t="shared" si="42"/>
        <v>150.22499999999999</v>
      </c>
      <c r="J308" s="14">
        <f t="shared" si="34"/>
        <v>150</v>
      </c>
      <c r="K308" s="14"/>
      <c r="L308" s="14"/>
      <c r="M308" s="14">
        <f t="shared" si="43"/>
        <v>150</v>
      </c>
      <c r="N308" s="7">
        <f t="shared" si="29"/>
        <v>99.850224663005491</v>
      </c>
      <c r="O308" s="7"/>
      <c r="P308" s="7"/>
      <c r="Q308" s="7">
        <f t="shared" si="26"/>
        <v>99.850224663005491</v>
      </c>
    </row>
    <row r="309" spans="1:17" ht="48">
      <c r="A309" s="61"/>
      <c r="B309" s="61"/>
      <c r="C309" s="61"/>
      <c r="D309" s="21" t="s">
        <v>275</v>
      </c>
      <c r="E309" s="4"/>
      <c r="F309" s="14">
        <f t="shared" si="32"/>
        <v>150.22499999999999</v>
      </c>
      <c r="G309" s="14"/>
      <c r="H309" s="14"/>
      <c r="I309" s="14">
        <f t="shared" si="42"/>
        <v>150.22499999999999</v>
      </c>
      <c r="J309" s="14">
        <f t="shared" si="34"/>
        <v>150</v>
      </c>
      <c r="K309" s="14"/>
      <c r="L309" s="14"/>
      <c r="M309" s="14">
        <f t="shared" si="43"/>
        <v>150</v>
      </c>
      <c r="N309" s="7">
        <f t="shared" si="29"/>
        <v>99.850224663005491</v>
      </c>
      <c r="O309" s="7"/>
      <c r="P309" s="7"/>
      <c r="Q309" s="7">
        <f t="shared" si="26"/>
        <v>99.850224663005491</v>
      </c>
    </row>
    <row r="310" spans="1:17">
      <c r="A310" s="61"/>
      <c r="B310" s="61"/>
      <c r="C310" s="61"/>
      <c r="D310" s="11"/>
      <c r="E310" s="4" t="s">
        <v>292</v>
      </c>
      <c r="F310" s="14">
        <f t="shared" si="32"/>
        <v>150.22499999999999</v>
      </c>
      <c r="G310" s="14"/>
      <c r="H310" s="14"/>
      <c r="I310" s="14">
        <v>150.22499999999999</v>
      </c>
      <c r="J310" s="14">
        <f t="shared" si="34"/>
        <v>150</v>
      </c>
      <c r="K310" s="14"/>
      <c r="L310" s="14"/>
      <c r="M310" s="14">
        <v>150</v>
      </c>
      <c r="N310" s="7">
        <f t="shared" si="29"/>
        <v>99.850224663005491</v>
      </c>
      <c r="O310" s="7"/>
      <c r="P310" s="7"/>
      <c r="Q310" s="7">
        <f t="shared" si="26"/>
        <v>99.850224663005491</v>
      </c>
    </row>
    <row r="311" spans="1:17" ht="22.5">
      <c r="A311" s="61" t="s">
        <v>22</v>
      </c>
      <c r="B311" s="61" t="s">
        <v>290</v>
      </c>
      <c r="C311" s="61" t="s">
        <v>291</v>
      </c>
      <c r="D311" s="24" t="s">
        <v>16</v>
      </c>
      <c r="E311" s="4"/>
      <c r="F311" s="14">
        <f t="shared" si="32"/>
        <v>150.22499999999999</v>
      </c>
      <c r="G311" s="14"/>
      <c r="H311" s="14"/>
      <c r="I311" s="14">
        <f t="shared" ref="I311:I312" si="44">I312</f>
        <v>150.22499999999999</v>
      </c>
      <c r="J311" s="14">
        <f t="shared" si="34"/>
        <v>150</v>
      </c>
      <c r="K311" s="14"/>
      <c r="L311" s="14"/>
      <c r="M311" s="14">
        <f t="shared" ref="M311:M312" si="45">M312</f>
        <v>150</v>
      </c>
      <c r="N311" s="7">
        <f t="shared" si="29"/>
        <v>99.850224663005491</v>
      </c>
      <c r="O311" s="7"/>
      <c r="P311" s="7"/>
      <c r="Q311" s="7">
        <f t="shared" si="26"/>
        <v>99.850224663005491</v>
      </c>
    </row>
    <row r="312" spans="1:17" ht="48">
      <c r="A312" s="61"/>
      <c r="B312" s="61"/>
      <c r="C312" s="61"/>
      <c r="D312" s="21" t="s">
        <v>275</v>
      </c>
      <c r="E312" s="4"/>
      <c r="F312" s="14">
        <f t="shared" si="32"/>
        <v>150.22499999999999</v>
      </c>
      <c r="G312" s="14"/>
      <c r="H312" s="14"/>
      <c r="I312" s="14">
        <f t="shared" si="44"/>
        <v>150.22499999999999</v>
      </c>
      <c r="J312" s="14">
        <f t="shared" si="34"/>
        <v>150</v>
      </c>
      <c r="K312" s="14"/>
      <c r="L312" s="14"/>
      <c r="M312" s="14">
        <f t="shared" si="45"/>
        <v>150</v>
      </c>
      <c r="N312" s="7">
        <f t="shared" si="29"/>
        <v>99.850224663005491</v>
      </c>
      <c r="O312" s="7"/>
      <c r="P312" s="7"/>
      <c r="Q312" s="7">
        <f t="shared" si="26"/>
        <v>99.850224663005491</v>
      </c>
    </row>
    <row r="313" spans="1:17">
      <c r="A313" s="61"/>
      <c r="B313" s="61"/>
      <c r="C313" s="61"/>
      <c r="D313" s="11"/>
      <c r="E313" s="4" t="s">
        <v>292</v>
      </c>
      <c r="F313" s="14">
        <f t="shared" si="32"/>
        <v>150.22499999999999</v>
      </c>
      <c r="G313" s="14"/>
      <c r="H313" s="14"/>
      <c r="I313" s="14">
        <v>150.22499999999999</v>
      </c>
      <c r="J313" s="14">
        <f t="shared" si="34"/>
        <v>150</v>
      </c>
      <c r="K313" s="14"/>
      <c r="L313" s="14"/>
      <c r="M313" s="14">
        <v>150</v>
      </c>
      <c r="N313" s="7">
        <f t="shared" si="29"/>
        <v>99.850224663005491</v>
      </c>
      <c r="O313" s="7"/>
      <c r="P313" s="7"/>
      <c r="Q313" s="7">
        <f t="shared" si="26"/>
        <v>99.850224663005491</v>
      </c>
    </row>
    <row r="314" spans="1:17" ht="28.5" customHeight="1">
      <c r="A314" s="67" t="s">
        <v>34</v>
      </c>
      <c r="B314" s="67" t="s">
        <v>661</v>
      </c>
      <c r="C314" s="67" t="s">
        <v>31</v>
      </c>
      <c r="D314" s="22" t="s">
        <v>16</v>
      </c>
      <c r="E314" s="10"/>
      <c r="F314" s="12">
        <f>F315+F318</f>
        <v>22532.5</v>
      </c>
      <c r="G314" s="12">
        <f t="shared" ref="G314:M314" si="46">G315+G318</f>
        <v>1465.5821000000001</v>
      </c>
      <c r="H314" s="12">
        <f t="shared" si="46"/>
        <v>19766.9179</v>
      </c>
      <c r="I314" s="12">
        <f t="shared" si="46"/>
        <v>1300</v>
      </c>
      <c r="J314" s="12">
        <f t="shared" si="46"/>
        <v>10636.67211</v>
      </c>
      <c r="K314" s="12">
        <f t="shared" si="46"/>
        <v>1465.5821000000001</v>
      </c>
      <c r="L314" s="12">
        <f t="shared" si="46"/>
        <v>8171.0900099999999</v>
      </c>
      <c r="M314" s="12">
        <f t="shared" si="46"/>
        <v>1000</v>
      </c>
      <c r="N314" s="12">
        <f t="shared" si="29"/>
        <v>47.205911949406406</v>
      </c>
      <c r="O314" s="12"/>
      <c r="P314" s="12">
        <f t="shared" ref="P314:P327" si="47">L314/H314*100</f>
        <v>41.337198097028569</v>
      </c>
      <c r="Q314" s="12">
        <f t="shared" si="26"/>
        <v>76.923076923076934</v>
      </c>
    </row>
    <row r="315" spans="1:17" ht="29.25" customHeight="1">
      <c r="A315" s="68"/>
      <c r="B315" s="68"/>
      <c r="C315" s="68"/>
      <c r="D315" s="64" t="s">
        <v>274</v>
      </c>
      <c r="E315" s="4"/>
      <c r="F315" s="14">
        <f>F316+F317</f>
        <v>5655</v>
      </c>
      <c r="G315" s="14">
        <f t="shared" ref="G315:M315" si="48">G316+G317</f>
        <v>1465.5821000000001</v>
      </c>
      <c r="H315" s="14">
        <f>H316+H317</f>
        <v>2889.4178999999999</v>
      </c>
      <c r="I315" s="14">
        <f t="shared" si="48"/>
        <v>1300</v>
      </c>
      <c r="J315" s="14">
        <f t="shared" si="48"/>
        <v>5355</v>
      </c>
      <c r="K315" s="14">
        <f t="shared" si="48"/>
        <v>1465.5821000000001</v>
      </c>
      <c r="L315" s="14">
        <f t="shared" si="48"/>
        <v>2889.4178999999999</v>
      </c>
      <c r="M315" s="14">
        <f t="shared" si="48"/>
        <v>1000</v>
      </c>
      <c r="N315" s="7">
        <f t="shared" si="29"/>
        <v>94.694960212201593</v>
      </c>
      <c r="O315" s="7"/>
      <c r="P315" s="7">
        <f t="shared" si="47"/>
        <v>100</v>
      </c>
      <c r="Q315" s="7">
        <f t="shared" si="26"/>
        <v>76.923076923076934</v>
      </c>
    </row>
    <row r="316" spans="1:17" ht="29.25" customHeight="1">
      <c r="A316" s="68"/>
      <c r="B316" s="68"/>
      <c r="C316" s="68"/>
      <c r="D316" s="65"/>
      <c r="E316" s="4" t="s">
        <v>471</v>
      </c>
      <c r="F316" s="14">
        <v>5355</v>
      </c>
      <c r="G316" s="14">
        <v>1465.5821000000001</v>
      </c>
      <c r="H316" s="14">
        <v>2889.4178999999999</v>
      </c>
      <c r="I316" s="14">
        <v>1000</v>
      </c>
      <c r="J316" s="14">
        <v>5355</v>
      </c>
      <c r="K316" s="14">
        <v>1465.5821000000001</v>
      </c>
      <c r="L316" s="14">
        <v>2889.4178999999999</v>
      </c>
      <c r="M316" s="14">
        <v>1000</v>
      </c>
      <c r="N316" s="7">
        <f t="shared" si="29"/>
        <v>100</v>
      </c>
      <c r="O316" s="7"/>
      <c r="P316" s="7">
        <f t="shared" si="47"/>
        <v>100</v>
      </c>
      <c r="Q316" s="7">
        <f t="shared" si="26"/>
        <v>100</v>
      </c>
    </row>
    <row r="317" spans="1:17" ht="29.25" customHeight="1">
      <c r="A317" s="68"/>
      <c r="B317" s="68"/>
      <c r="C317" s="68"/>
      <c r="D317" s="66"/>
      <c r="E317" s="4" t="s">
        <v>473</v>
      </c>
      <c r="F317" s="14">
        <v>300</v>
      </c>
      <c r="G317" s="14"/>
      <c r="H317" s="14"/>
      <c r="I317" s="14">
        <v>300</v>
      </c>
      <c r="J317" s="14">
        <v>0</v>
      </c>
      <c r="K317" s="14"/>
      <c r="L317" s="14"/>
      <c r="M317" s="14"/>
      <c r="N317" s="7">
        <f t="shared" si="29"/>
        <v>0</v>
      </c>
      <c r="O317" s="7"/>
      <c r="P317" s="7"/>
      <c r="Q317" s="7">
        <f t="shared" si="26"/>
        <v>0</v>
      </c>
    </row>
    <row r="318" spans="1:17" ht="51" customHeight="1">
      <c r="A318" s="69"/>
      <c r="B318" s="69"/>
      <c r="C318" s="69"/>
      <c r="D318" s="21" t="s">
        <v>275</v>
      </c>
      <c r="E318" s="4" t="s">
        <v>472</v>
      </c>
      <c r="F318" s="14">
        <f>G318+H318+I318</f>
        <v>16877.5</v>
      </c>
      <c r="G318" s="14"/>
      <c r="H318" s="14">
        <v>16877.5</v>
      </c>
      <c r="I318" s="14"/>
      <c r="J318" s="14">
        <f>K318+L318+M318</f>
        <v>5281.6721100000004</v>
      </c>
      <c r="K318" s="14"/>
      <c r="L318" s="14">
        <v>5281.6721100000004</v>
      </c>
      <c r="M318" s="14"/>
      <c r="N318" s="7">
        <f t="shared" si="29"/>
        <v>31.294161516812323</v>
      </c>
      <c r="O318" s="7"/>
      <c r="P318" s="7">
        <f t="shared" si="47"/>
        <v>31.294161516812323</v>
      </c>
      <c r="Q318" s="7"/>
    </row>
    <row r="319" spans="1:17" ht="33" customHeight="1">
      <c r="A319" s="61" t="s">
        <v>18</v>
      </c>
      <c r="B319" s="61" t="s">
        <v>24</v>
      </c>
      <c r="C319" s="61" t="s">
        <v>293</v>
      </c>
      <c r="D319" s="24" t="s">
        <v>16</v>
      </c>
      <c r="E319" s="4"/>
      <c r="F319" s="14">
        <f>F320+F321</f>
        <v>22232.5</v>
      </c>
      <c r="G319" s="14">
        <f t="shared" ref="G319:M319" si="49">G320+G321</f>
        <v>1465.5821000000001</v>
      </c>
      <c r="H319" s="14">
        <f t="shared" si="49"/>
        <v>19766.9179</v>
      </c>
      <c r="I319" s="14">
        <f t="shared" si="49"/>
        <v>1000</v>
      </c>
      <c r="J319" s="14">
        <f t="shared" si="49"/>
        <v>10636.67211</v>
      </c>
      <c r="K319" s="14">
        <f t="shared" si="49"/>
        <v>1465.5821000000001</v>
      </c>
      <c r="L319" s="14">
        <f t="shared" si="49"/>
        <v>8171.0900099999999</v>
      </c>
      <c r="M319" s="14">
        <f t="shared" si="49"/>
        <v>1000</v>
      </c>
      <c r="N319" s="7">
        <f t="shared" si="29"/>
        <v>47.842897155065778</v>
      </c>
      <c r="O319" s="7">
        <f t="shared" si="29"/>
        <v>100</v>
      </c>
      <c r="P319" s="7">
        <f t="shared" si="47"/>
        <v>41.337198097028569</v>
      </c>
      <c r="Q319" s="7">
        <f t="shared" si="26"/>
        <v>100</v>
      </c>
    </row>
    <row r="320" spans="1:17" ht="72" customHeight="1">
      <c r="A320" s="61"/>
      <c r="B320" s="61"/>
      <c r="C320" s="61"/>
      <c r="D320" s="21" t="s">
        <v>470</v>
      </c>
      <c r="E320" s="4" t="s">
        <v>471</v>
      </c>
      <c r="F320" s="14">
        <v>5355</v>
      </c>
      <c r="G320" s="14">
        <v>1465.5821000000001</v>
      </c>
      <c r="H320" s="14">
        <v>2889.4178999999999</v>
      </c>
      <c r="I320" s="14">
        <v>1000</v>
      </c>
      <c r="J320" s="14">
        <v>5355</v>
      </c>
      <c r="K320" s="14">
        <v>1465.5821000000001</v>
      </c>
      <c r="L320" s="14">
        <v>2889.4178999999999</v>
      </c>
      <c r="M320" s="14">
        <v>1000</v>
      </c>
      <c r="N320" s="7">
        <f t="shared" ref="N320:P344" si="50">J320/F320*100</f>
        <v>100</v>
      </c>
      <c r="O320" s="7">
        <f t="shared" si="50"/>
        <v>100</v>
      </c>
      <c r="P320" s="7">
        <f t="shared" si="47"/>
        <v>100</v>
      </c>
      <c r="Q320" s="7">
        <f t="shared" si="26"/>
        <v>100</v>
      </c>
    </row>
    <row r="321" spans="1:17" ht="72" customHeight="1">
      <c r="A321" s="61"/>
      <c r="B321" s="61"/>
      <c r="C321" s="61"/>
      <c r="D321" s="21" t="s">
        <v>275</v>
      </c>
      <c r="E321" s="4" t="s">
        <v>472</v>
      </c>
      <c r="F321" s="14">
        <f>G321+H321+I321</f>
        <v>16877.5</v>
      </c>
      <c r="G321" s="14"/>
      <c r="H321" s="14">
        <v>16877.5</v>
      </c>
      <c r="I321" s="14"/>
      <c r="J321" s="14">
        <f>K321+L321+M321</f>
        <v>5281.6721100000004</v>
      </c>
      <c r="K321" s="14"/>
      <c r="L321" s="14">
        <v>5281.6721100000004</v>
      </c>
      <c r="M321" s="14"/>
      <c r="N321" s="7">
        <f t="shared" si="50"/>
        <v>31.294161516812323</v>
      </c>
      <c r="O321" s="7"/>
      <c r="P321" s="7">
        <f t="shared" si="47"/>
        <v>31.294161516812323</v>
      </c>
      <c r="Q321" s="7"/>
    </row>
    <row r="322" spans="1:17" s="3" customFormat="1" ht="33" customHeight="1">
      <c r="A322" s="61" t="s">
        <v>19</v>
      </c>
      <c r="B322" s="61" t="s">
        <v>294</v>
      </c>
      <c r="C322" s="61" t="s">
        <v>295</v>
      </c>
      <c r="D322" s="24" t="s">
        <v>16</v>
      </c>
      <c r="E322" s="4"/>
      <c r="F322" s="14">
        <v>5355</v>
      </c>
      <c r="G322" s="14">
        <v>1465.5821000000001</v>
      </c>
      <c r="H322" s="14">
        <v>2889.4178999999999</v>
      </c>
      <c r="I322" s="14">
        <v>1000</v>
      </c>
      <c r="J322" s="14">
        <v>5355</v>
      </c>
      <c r="K322" s="14">
        <v>1465.5821000000001</v>
      </c>
      <c r="L322" s="14">
        <v>2889.4178999999999</v>
      </c>
      <c r="M322" s="14">
        <v>1000</v>
      </c>
      <c r="N322" s="7">
        <f t="shared" si="50"/>
        <v>100</v>
      </c>
      <c r="O322" s="7">
        <f t="shared" si="50"/>
        <v>100</v>
      </c>
      <c r="P322" s="7">
        <f t="shared" si="47"/>
        <v>100</v>
      </c>
      <c r="Q322" s="7">
        <f t="shared" si="26"/>
        <v>100</v>
      </c>
    </row>
    <row r="323" spans="1:17" s="3" customFormat="1" ht="76.5" customHeight="1">
      <c r="A323" s="61"/>
      <c r="B323" s="61"/>
      <c r="C323" s="61"/>
      <c r="D323" s="21" t="s">
        <v>470</v>
      </c>
      <c r="E323" s="4"/>
      <c r="F323" s="14">
        <v>5355</v>
      </c>
      <c r="G323" s="14">
        <v>1465.5821000000001</v>
      </c>
      <c r="H323" s="14">
        <v>2889.4178999999999</v>
      </c>
      <c r="I323" s="14">
        <v>1000</v>
      </c>
      <c r="J323" s="14">
        <v>5355</v>
      </c>
      <c r="K323" s="14">
        <v>1465.5821000000001</v>
      </c>
      <c r="L323" s="14">
        <v>2889.4178999999999</v>
      </c>
      <c r="M323" s="14">
        <v>1000</v>
      </c>
      <c r="N323" s="7">
        <f t="shared" si="50"/>
        <v>100</v>
      </c>
      <c r="O323" s="7">
        <f t="shared" si="50"/>
        <v>100</v>
      </c>
      <c r="P323" s="7">
        <f t="shared" si="47"/>
        <v>100</v>
      </c>
      <c r="Q323" s="7">
        <f t="shared" si="26"/>
        <v>100</v>
      </c>
    </row>
    <row r="324" spans="1:17" s="3" customFormat="1" ht="21.75" customHeight="1">
      <c r="A324" s="61"/>
      <c r="B324" s="61"/>
      <c r="C324" s="61"/>
      <c r="D324" s="11"/>
      <c r="E324" s="4" t="s">
        <v>471</v>
      </c>
      <c r="F324" s="14">
        <v>5355</v>
      </c>
      <c r="G324" s="14">
        <v>1465.5821000000001</v>
      </c>
      <c r="H324" s="14">
        <v>2889.4178999999999</v>
      </c>
      <c r="I324" s="14">
        <v>1000</v>
      </c>
      <c r="J324" s="14">
        <v>5355</v>
      </c>
      <c r="K324" s="14">
        <v>1465.5821000000001</v>
      </c>
      <c r="L324" s="14">
        <v>2889.4178999999999</v>
      </c>
      <c r="M324" s="14">
        <v>1000</v>
      </c>
      <c r="N324" s="7">
        <f t="shared" si="50"/>
        <v>100</v>
      </c>
      <c r="O324" s="7">
        <f t="shared" si="50"/>
        <v>100</v>
      </c>
      <c r="P324" s="7">
        <f t="shared" si="47"/>
        <v>100</v>
      </c>
      <c r="Q324" s="7">
        <f t="shared" si="26"/>
        <v>100</v>
      </c>
    </row>
    <row r="325" spans="1:17" ht="22.5" customHeight="1">
      <c r="A325" s="70" t="s">
        <v>26</v>
      </c>
      <c r="B325" s="70" t="s">
        <v>25</v>
      </c>
      <c r="C325" s="70" t="s">
        <v>32</v>
      </c>
      <c r="D325" s="24" t="s">
        <v>16</v>
      </c>
      <c r="E325" s="4"/>
      <c r="F325" s="14">
        <f>F326</f>
        <v>16877.5</v>
      </c>
      <c r="G325" s="14"/>
      <c r="H325" s="14">
        <f t="shared" ref="H325:L326" si="51">H326</f>
        <v>16877.5</v>
      </c>
      <c r="I325" s="14"/>
      <c r="J325" s="14">
        <f t="shared" si="51"/>
        <v>5281.6721100000004</v>
      </c>
      <c r="K325" s="14"/>
      <c r="L325" s="14">
        <f t="shared" si="51"/>
        <v>5281.6721100000004</v>
      </c>
      <c r="M325" s="14"/>
      <c r="N325" s="7">
        <f t="shared" si="50"/>
        <v>31.294161516812323</v>
      </c>
      <c r="O325" s="7"/>
      <c r="P325" s="7">
        <f t="shared" si="47"/>
        <v>31.294161516812323</v>
      </c>
      <c r="Q325" s="7"/>
    </row>
    <row r="326" spans="1:17" ht="66.75" customHeight="1">
      <c r="A326" s="71"/>
      <c r="B326" s="71"/>
      <c r="C326" s="71"/>
      <c r="D326" s="21" t="s">
        <v>275</v>
      </c>
      <c r="E326" s="4"/>
      <c r="F326" s="14">
        <f>F327</f>
        <v>16877.5</v>
      </c>
      <c r="G326" s="14"/>
      <c r="H326" s="14">
        <f t="shared" si="51"/>
        <v>16877.5</v>
      </c>
      <c r="I326" s="14"/>
      <c r="J326" s="14">
        <f t="shared" si="51"/>
        <v>5281.6721100000004</v>
      </c>
      <c r="K326" s="14"/>
      <c r="L326" s="14">
        <f t="shared" si="51"/>
        <v>5281.6721100000004</v>
      </c>
      <c r="M326" s="14"/>
      <c r="N326" s="7">
        <f t="shared" si="50"/>
        <v>31.294161516812323</v>
      </c>
      <c r="O326" s="7"/>
      <c r="P326" s="7">
        <f t="shared" si="47"/>
        <v>31.294161516812323</v>
      </c>
      <c r="Q326" s="7"/>
    </row>
    <row r="327" spans="1:17" ht="19.5" customHeight="1">
      <c r="A327" s="72"/>
      <c r="B327" s="72"/>
      <c r="C327" s="72"/>
      <c r="D327" s="11"/>
      <c r="E327" s="4" t="s">
        <v>472</v>
      </c>
      <c r="F327" s="14">
        <f>G327+H327+I327</f>
        <v>16877.5</v>
      </c>
      <c r="G327" s="14"/>
      <c r="H327" s="14">
        <v>16877.5</v>
      </c>
      <c r="I327" s="14"/>
      <c r="J327" s="14">
        <f>K327+L327+M327</f>
        <v>5281.6721100000004</v>
      </c>
      <c r="K327" s="14"/>
      <c r="L327" s="14">
        <v>5281.6721100000004</v>
      </c>
      <c r="M327" s="14"/>
      <c r="N327" s="7">
        <f t="shared" si="50"/>
        <v>31.294161516812323</v>
      </c>
      <c r="O327" s="7"/>
      <c r="P327" s="7">
        <f t="shared" si="47"/>
        <v>31.294161516812323</v>
      </c>
      <c r="Q327" s="7"/>
    </row>
    <row r="328" spans="1:17" ht="22.5" customHeight="1">
      <c r="A328" s="61" t="s">
        <v>20</v>
      </c>
      <c r="B328" s="61" t="s">
        <v>27</v>
      </c>
      <c r="C328" s="61" t="s">
        <v>296</v>
      </c>
      <c r="D328" s="24" t="s">
        <v>16</v>
      </c>
      <c r="E328" s="4"/>
      <c r="F328" s="14">
        <v>300</v>
      </c>
      <c r="G328" s="14"/>
      <c r="H328" s="14"/>
      <c r="I328" s="14">
        <v>300</v>
      </c>
      <c r="J328" s="14">
        <v>0</v>
      </c>
      <c r="K328" s="14"/>
      <c r="L328" s="14"/>
      <c r="M328" s="14">
        <v>0</v>
      </c>
      <c r="N328" s="7">
        <f t="shared" si="50"/>
        <v>0</v>
      </c>
      <c r="O328" s="7"/>
      <c r="P328" s="7"/>
      <c r="Q328" s="7">
        <f t="shared" si="26"/>
        <v>0</v>
      </c>
    </row>
    <row r="329" spans="1:17" ht="52.5" customHeight="1">
      <c r="A329" s="61"/>
      <c r="B329" s="61"/>
      <c r="C329" s="61"/>
      <c r="D329" s="13" t="s">
        <v>474</v>
      </c>
      <c r="E329" s="4"/>
      <c r="F329" s="14">
        <f>F330</f>
        <v>300</v>
      </c>
      <c r="G329" s="14"/>
      <c r="H329" s="14"/>
      <c r="I329" s="14">
        <v>300</v>
      </c>
      <c r="J329" s="14">
        <v>0</v>
      </c>
      <c r="K329" s="14"/>
      <c r="L329" s="14"/>
      <c r="M329" s="14">
        <v>0</v>
      </c>
      <c r="N329" s="7">
        <f t="shared" si="50"/>
        <v>0</v>
      </c>
      <c r="O329" s="7"/>
      <c r="P329" s="7"/>
      <c r="Q329" s="7">
        <f t="shared" si="26"/>
        <v>0</v>
      </c>
    </row>
    <row r="330" spans="1:17" ht="29.25" customHeight="1">
      <c r="A330" s="61"/>
      <c r="B330" s="61"/>
      <c r="C330" s="61"/>
      <c r="D330" s="4"/>
      <c r="E330" s="4" t="s">
        <v>473</v>
      </c>
      <c r="F330" s="14">
        <v>300</v>
      </c>
      <c r="G330" s="14"/>
      <c r="H330" s="14"/>
      <c r="I330" s="14">
        <v>300</v>
      </c>
      <c r="J330" s="14">
        <v>0</v>
      </c>
      <c r="K330" s="14"/>
      <c r="L330" s="14"/>
      <c r="M330" s="14">
        <v>0</v>
      </c>
      <c r="N330" s="7">
        <f t="shared" si="50"/>
        <v>0</v>
      </c>
      <c r="O330" s="7"/>
      <c r="P330" s="7"/>
      <c r="Q330" s="7">
        <f t="shared" si="26"/>
        <v>0</v>
      </c>
    </row>
    <row r="331" spans="1:17" ht="25.5" customHeight="1">
      <c r="A331" s="61" t="s">
        <v>21</v>
      </c>
      <c r="B331" s="61" t="s">
        <v>28</v>
      </c>
      <c r="C331" s="61" t="s">
        <v>297</v>
      </c>
      <c r="D331" s="24" t="s">
        <v>16</v>
      </c>
      <c r="E331" s="4"/>
      <c r="F331" s="14">
        <v>300</v>
      </c>
      <c r="G331" s="14"/>
      <c r="H331" s="14"/>
      <c r="I331" s="14">
        <v>300</v>
      </c>
      <c r="J331" s="14">
        <v>0</v>
      </c>
      <c r="K331" s="14"/>
      <c r="L331" s="14"/>
      <c r="M331" s="14">
        <v>0</v>
      </c>
      <c r="N331" s="7">
        <f t="shared" si="50"/>
        <v>0</v>
      </c>
      <c r="O331" s="7"/>
      <c r="P331" s="7"/>
      <c r="Q331" s="7">
        <f t="shared" si="26"/>
        <v>0</v>
      </c>
    </row>
    <row r="332" spans="1:17" ht="51" customHeight="1">
      <c r="A332" s="61"/>
      <c r="B332" s="61"/>
      <c r="C332" s="61"/>
      <c r="D332" s="13" t="s">
        <v>474</v>
      </c>
      <c r="E332" s="4"/>
      <c r="F332" s="14">
        <f>F333</f>
        <v>300</v>
      </c>
      <c r="G332" s="14"/>
      <c r="H332" s="14"/>
      <c r="I332" s="14">
        <v>300</v>
      </c>
      <c r="J332" s="14">
        <v>0</v>
      </c>
      <c r="K332" s="14"/>
      <c r="L332" s="14"/>
      <c r="M332" s="14">
        <v>0</v>
      </c>
      <c r="N332" s="7">
        <f t="shared" si="50"/>
        <v>0</v>
      </c>
      <c r="O332" s="7"/>
      <c r="P332" s="7"/>
      <c r="Q332" s="7">
        <f t="shared" si="26"/>
        <v>0</v>
      </c>
    </row>
    <row r="333" spans="1:17" ht="33" customHeight="1">
      <c r="A333" s="61"/>
      <c r="B333" s="61"/>
      <c r="C333" s="61"/>
      <c r="D333" s="4"/>
      <c r="E333" s="4" t="s">
        <v>473</v>
      </c>
      <c r="F333" s="14">
        <v>300</v>
      </c>
      <c r="G333" s="14"/>
      <c r="H333" s="14"/>
      <c r="I333" s="14">
        <v>300</v>
      </c>
      <c r="J333" s="14">
        <v>0</v>
      </c>
      <c r="K333" s="14"/>
      <c r="L333" s="14"/>
      <c r="M333" s="14">
        <v>0</v>
      </c>
      <c r="N333" s="7">
        <f t="shared" si="50"/>
        <v>0</v>
      </c>
      <c r="O333" s="7"/>
      <c r="P333" s="7"/>
      <c r="Q333" s="7">
        <f t="shared" si="26"/>
        <v>0</v>
      </c>
    </row>
    <row r="334" spans="1:17" ht="25.5" customHeight="1">
      <c r="A334" s="63" t="s">
        <v>506</v>
      </c>
      <c r="B334" s="63" t="s">
        <v>653</v>
      </c>
      <c r="C334" s="63" t="s">
        <v>669</v>
      </c>
      <c r="D334" s="22" t="s">
        <v>16</v>
      </c>
      <c r="E334" s="10"/>
      <c r="F334" s="12">
        <v>172</v>
      </c>
      <c r="G334" s="12"/>
      <c r="H334" s="12"/>
      <c r="I334" s="12">
        <v>172</v>
      </c>
      <c r="J334" s="12">
        <v>145.08552</v>
      </c>
      <c r="K334" s="12"/>
      <c r="L334" s="12"/>
      <c r="M334" s="12">
        <v>145.08552</v>
      </c>
      <c r="N334" s="12">
        <f t="shared" si="50"/>
        <v>84.352046511627904</v>
      </c>
      <c r="O334" s="12"/>
      <c r="P334" s="12"/>
      <c r="Q334" s="12">
        <f t="shared" si="26"/>
        <v>84.352046511627904</v>
      </c>
    </row>
    <row r="335" spans="1:17" ht="51" customHeight="1">
      <c r="A335" s="63"/>
      <c r="B335" s="63"/>
      <c r="C335" s="63"/>
      <c r="D335" s="13" t="s">
        <v>274</v>
      </c>
      <c r="E335" s="4"/>
      <c r="F335" s="14">
        <v>172</v>
      </c>
      <c r="G335" s="14"/>
      <c r="H335" s="14"/>
      <c r="I335" s="14">
        <v>172</v>
      </c>
      <c r="J335" s="14">
        <v>145.08552</v>
      </c>
      <c r="K335" s="14"/>
      <c r="L335" s="14"/>
      <c r="M335" s="14">
        <v>145.08552</v>
      </c>
      <c r="N335" s="7">
        <f t="shared" si="50"/>
        <v>84.352046511627904</v>
      </c>
      <c r="O335" s="7"/>
      <c r="P335" s="7"/>
      <c r="Q335" s="7">
        <f t="shared" si="26"/>
        <v>84.352046511627904</v>
      </c>
    </row>
    <row r="336" spans="1:17" ht="33" customHeight="1">
      <c r="A336" s="63"/>
      <c r="B336" s="63"/>
      <c r="C336" s="63"/>
      <c r="D336" s="4"/>
      <c r="E336" s="4" t="s">
        <v>655</v>
      </c>
      <c r="F336" s="14">
        <v>172</v>
      </c>
      <c r="G336" s="14"/>
      <c r="H336" s="14"/>
      <c r="I336" s="14">
        <v>172</v>
      </c>
      <c r="J336" s="14">
        <v>145.08552</v>
      </c>
      <c r="K336" s="14"/>
      <c r="L336" s="14"/>
      <c r="M336" s="14">
        <v>145.08552</v>
      </c>
      <c r="N336" s="7">
        <f t="shared" si="50"/>
        <v>84.352046511627904</v>
      </c>
      <c r="O336" s="7"/>
      <c r="P336" s="7"/>
      <c r="Q336" s="7">
        <f t="shared" si="26"/>
        <v>84.352046511627904</v>
      </c>
    </row>
    <row r="337" spans="1:119" s="26" customFormat="1" ht="25.5" customHeight="1">
      <c r="A337" s="61" t="s">
        <v>266</v>
      </c>
      <c r="B337" s="61" t="s">
        <v>654</v>
      </c>
      <c r="C337" s="61" t="s">
        <v>656</v>
      </c>
      <c r="D337" s="24" t="s">
        <v>16</v>
      </c>
      <c r="E337" s="4"/>
      <c r="F337" s="14">
        <v>172</v>
      </c>
      <c r="G337" s="14"/>
      <c r="H337" s="14"/>
      <c r="I337" s="14">
        <v>172</v>
      </c>
      <c r="J337" s="14">
        <v>145.08552</v>
      </c>
      <c r="K337" s="14"/>
      <c r="L337" s="14"/>
      <c r="M337" s="14">
        <v>145.08552</v>
      </c>
      <c r="N337" s="14">
        <f t="shared" ref="N337:N342" si="52">J337/F337*100</f>
        <v>84.352046511627904</v>
      </c>
      <c r="O337" s="14"/>
      <c r="P337" s="14"/>
      <c r="Q337" s="14">
        <f t="shared" ref="Q337:Q342" si="53">M337/I337*100</f>
        <v>84.352046511627904</v>
      </c>
    </row>
    <row r="338" spans="1:119" s="26" customFormat="1" ht="51" customHeight="1">
      <c r="A338" s="61"/>
      <c r="B338" s="61"/>
      <c r="C338" s="61"/>
      <c r="D338" s="25" t="s">
        <v>274</v>
      </c>
      <c r="E338" s="4"/>
      <c r="F338" s="14">
        <v>172</v>
      </c>
      <c r="G338" s="14"/>
      <c r="H338" s="14"/>
      <c r="I338" s="14">
        <v>172</v>
      </c>
      <c r="J338" s="14">
        <v>145.08552</v>
      </c>
      <c r="K338" s="14"/>
      <c r="L338" s="14"/>
      <c r="M338" s="14">
        <v>145.08552</v>
      </c>
      <c r="N338" s="14">
        <f t="shared" si="52"/>
        <v>84.352046511627904</v>
      </c>
      <c r="O338" s="14"/>
      <c r="P338" s="14"/>
      <c r="Q338" s="14">
        <f t="shared" si="53"/>
        <v>84.352046511627904</v>
      </c>
    </row>
    <row r="339" spans="1:119" s="26" customFormat="1" ht="33" customHeight="1">
      <c r="A339" s="61"/>
      <c r="B339" s="61"/>
      <c r="C339" s="61"/>
      <c r="D339" s="4"/>
      <c r="E339" s="4" t="s">
        <v>655</v>
      </c>
      <c r="F339" s="14">
        <v>172</v>
      </c>
      <c r="G339" s="14"/>
      <c r="H339" s="14"/>
      <c r="I339" s="14">
        <v>172</v>
      </c>
      <c r="J339" s="14">
        <v>145.08552</v>
      </c>
      <c r="K339" s="14"/>
      <c r="L339" s="14"/>
      <c r="M339" s="14">
        <v>145.08552</v>
      </c>
      <c r="N339" s="14">
        <f t="shared" si="52"/>
        <v>84.352046511627904</v>
      </c>
      <c r="O339" s="14"/>
      <c r="P339" s="14"/>
      <c r="Q339" s="14">
        <f t="shared" si="53"/>
        <v>84.352046511627904</v>
      </c>
    </row>
    <row r="340" spans="1:119" s="26" customFormat="1" ht="25.5" customHeight="1">
      <c r="A340" s="61" t="s">
        <v>657</v>
      </c>
      <c r="B340" s="61" t="s">
        <v>658</v>
      </c>
      <c r="C340" s="61" t="s">
        <v>659</v>
      </c>
      <c r="D340" s="24" t="s">
        <v>16</v>
      </c>
      <c r="E340" s="4"/>
      <c r="F340" s="14">
        <v>172</v>
      </c>
      <c r="G340" s="14"/>
      <c r="H340" s="14"/>
      <c r="I340" s="14">
        <v>172</v>
      </c>
      <c r="J340" s="14">
        <v>145.08552</v>
      </c>
      <c r="K340" s="14"/>
      <c r="L340" s="14"/>
      <c r="M340" s="14">
        <v>145.08552</v>
      </c>
      <c r="N340" s="14">
        <f t="shared" si="52"/>
        <v>84.352046511627904</v>
      </c>
      <c r="O340" s="14"/>
      <c r="P340" s="14"/>
      <c r="Q340" s="14">
        <f t="shared" si="53"/>
        <v>84.352046511627904</v>
      </c>
    </row>
    <row r="341" spans="1:119" s="26" customFormat="1" ht="51" customHeight="1">
      <c r="A341" s="61"/>
      <c r="B341" s="61"/>
      <c r="C341" s="61"/>
      <c r="D341" s="25" t="s">
        <v>274</v>
      </c>
      <c r="E341" s="4"/>
      <c r="F341" s="14">
        <v>172</v>
      </c>
      <c r="G341" s="14"/>
      <c r="H341" s="14"/>
      <c r="I341" s="14">
        <v>172</v>
      </c>
      <c r="J341" s="14">
        <v>145.08552</v>
      </c>
      <c r="K341" s="14"/>
      <c r="L341" s="14"/>
      <c r="M341" s="14">
        <v>145.08552</v>
      </c>
      <c r="N341" s="14">
        <f t="shared" si="52"/>
        <v>84.352046511627904</v>
      </c>
      <c r="O341" s="14"/>
      <c r="P341" s="14"/>
      <c r="Q341" s="14">
        <f t="shared" si="53"/>
        <v>84.352046511627904</v>
      </c>
    </row>
    <row r="342" spans="1:119" s="26" customFormat="1" ht="33" customHeight="1">
      <c r="A342" s="61"/>
      <c r="B342" s="61"/>
      <c r="C342" s="61"/>
      <c r="D342" s="4"/>
      <c r="E342" s="4" t="s">
        <v>655</v>
      </c>
      <c r="F342" s="14">
        <v>172</v>
      </c>
      <c r="G342" s="14"/>
      <c r="H342" s="14"/>
      <c r="I342" s="14">
        <v>172</v>
      </c>
      <c r="J342" s="14">
        <v>145.08552</v>
      </c>
      <c r="K342" s="14"/>
      <c r="L342" s="14"/>
      <c r="M342" s="14">
        <v>145.08552</v>
      </c>
      <c r="N342" s="14">
        <f t="shared" si="52"/>
        <v>84.352046511627904</v>
      </c>
      <c r="O342" s="14"/>
      <c r="P342" s="14"/>
      <c r="Q342" s="14">
        <f t="shared" si="53"/>
        <v>84.352046511627904</v>
      </c>
    </row>
    <row r="343" spans="1:119" ht="89.25" customHeight="1">
      <c r="A343" s="73" t="s">
        <v>15</v>
      </c>
      <c r="B343" s="73" t="s">
        <v>298</v>
      </c>
      <c r="C343" s="73" t="s">
        <v>299</v>
      </c>
      <c r="D343" s="22" t="s">
        <v>16</v>
      </c>
      <c r="E343" s="10"/>
      <c r="F343" s="12">
        <f>F344+F360</f>
        <v>71986.613429999998</v>
      </c>
      <c r="G343" s="12">
        <f t="shared" ref="G343:M343" si="54">G344+G360</f>
        <v>6050.5437499999998</v>
      </c>
      <c r="H343" s="12">
        <f t="shared" si="54"/>
        <v>1067.74866</v>
      </c>
      <c r="I343" s="12">
        <f t="shared" si="54"/>
        <v>64868.321019999988</v>
      </c>
      <c r="J343" s="12">
        <f>J344+J360</f>
        <v>61353.840389999998</v>
      </c>
      <c r="K343" s="12">
        <f t="shared" si="54"/>
        <v>6050.5437499999998</v>
      </c>
      <c r="L343" s="12">
        <f t="shared" si="54"/>
        <v>1067.7486999999999</v>
      </c>
      <c r="M343" s="12">
        <f t="shared" si="54"/>
        <v>54235.547939999997</v>
      </c>
      <c r="N343" s="12">
        <f t="shared" si="50"/>
        <v>85.229513470112963</v>
      </c>
      <c r="O343" s="12">
        <f t="shared" si="50"/>
        <v>100</v>
      </c>
      <c r="P343" s="12">
        <f t="shared" si="50"/>
        <v>100.00000374619998</v>
      </c>
      <c r="Q343" s="12">
        <f t="shared" si="26"/>
        <v>83.608681536983624</v>
      </c>
      <c r="R343" s="31"/>
      <c r="S343" s="31"/>
      <c r="T343" s="31"/>
      <c r="U343" s="31"/>
      <c r="V343" s="31"/>
      <c r="W343" s="31"/>
      <c r="X343" s="31"/>
      <c r="Y343" s="31"/>
      <c r="Z343" s="31"/>
      <c r="AA343" s="31"/>
      <c r="AB343" s="31"/>
      <c r="AC343" s="31"/>
      <c r="AD343" s="31"/>
      <c r="AE343" s="31"/>
      <c r="AF343" s="31"/>
      <c r="AG343" s="31"/>
      <c r="AH343" s="31"/>
      <c r="AI343" s="31"/>
      <c r="AJ343" s="31"/>
      <c r="AK343" s="31"/>
      <c r="AL343" s="31"/>
      <c r="AM343" s="31"/>
      <c r="AN343" s="31"/>
      <c r="AO343" s="31"/>
      <c r="AP343" s="31"/>
      <c r="AQ343" s="31"/>
      <c r="AR343" s="31"/>
      <c r="AS343" s="31"/>
      <c r="AT343" s="31"/>
      <c r="AU343" s="31"/>
      <c r="AV343" s="31"/>
      <c r="AW343" s="31"/>
      <c r="AX343" s="31"/>
      <c r="AY343" s="31"/>
      <c r="AZ343" s="31"/>
      <c r="BA343" s="31"/>
      <c r="BB343" s="31"/>
      <c r="BC343" s="31"/>
      <c r="BD343" s="31"/>
      <c r="BE343" s="31"/>
      <c r="BF343" s="31"/>
      <c r="BG343" s="31"/>
      <c r="BH343" s="31"/>
      <c r="BI343" s="31"/>
      <c r="BJ343" s="31"/>
      <c r="BK343" s="31"/>
      <c r="BL343" s="31"/>
      <c r="BM343" s="31"/>
      <c r="BN343" s="31"/>
      <c r="BO343" s="31"/>
      <c r="BP343" s="31"/>
      <c r="BQ343" s="31"/>
      <c r="BR343" s="31"/>
      <c r="BS343" s="31"/>
      <c r="BT343" s="31"/>
      <c r="BU343" s="31"/>
      <c r="BV343" s="31"/>
      <c r="BW343" s="31"/>
      <c r="BX343" s="31"/>
      <c r="BY343" s="31"/>
      <c r="BZ343" s="31"/>
      <c r="CA343" s="31"/>
      <c r="CB343" s="31"/>
      <c r="CC343" s="31"/>
      <c r="CD343" s="31"/>
      <c r="CE343" s="31"/>
      <c r="CF343" s="31"/>
      <c r="CG343" s="31"/>
      <c r="CH343" s="31"/>
      <c r="CI343" s="31"/>
      <c r="CJ343" s="31"/>
      <c r="CK343" s="31"/>
      <c r="CL343" s="31"/>
      <c r="CM343" s="31"/>
      <c r="CN343" s="31"/>
      <c r="CO343" s="31"/>
      <c r="CP343" s="31"/>
      <c r="CQ343" s="31"/>
      <c r="CR343" s="31"/>
      <c r="CS343" s="31"/>
      <c r="CT343" s="31"/>
      <c r="CU343" s="31"/>
      <c r="CV343" s="31"/>
      <c r="CW343" s="31"/>
      <c r="CX343" s="31"/>
      <c r="CY343" s="31"/>
      <c r="CZ343" s="31"/>
      <c r="DA343" s="31"/>
      <c r="DB343" s="31"/>
      <c r="DC343" s="31"/>
      <c r="DD343" s="31"/>
      <c r="DE343" s="31"/>
      <c r="DF343" s="31"/>
      <c r="DG343" s="31"/>
      <c r="DH343" s="31"/>
      <c r="DI343" s="31"/>
      <c r="DJ343" s="31"/>
      <c r="DK343" s="31"/>
      <c r="DL343" s="31"/>
      <c r="DM343" s="31"/>
      <c r="DN343" s="31"/>
      <c r="DO343" s="31"/>
    </row>
    <row r="344" spans="1:119" ht="128.25" customHeight="1">
      <c r="A344" s="74"/>
      <c r="B344" s="74"/>
      <c r="C344" s="74"/>
      <c r="D344" s="21" t="s">
        <v>475</v>
      </c>
      <c r="E344" s="4"/>
      <c r="F344" s="14">
        <f>SUM(F345:F359)</f>
        <v>58506.099999999991</v>
      </c>
      <c r="G344" s="14"/>
      <c r="H344" s="14"/>
      <c r="I344" s="14">
        <f t="shared" ref="I344:M344" si="55">SUM(I345:I359)</f>
        <v>58506.099999999991</v>
      </c>
      <c r="J344" s="14">
        <f t="shared" si="55"/>
        <v>48256.884919999997</v>
      </c>
      <c r="K344" s="14"/>
      <c r="L344" s="14"/>
      <c r="M344" s="14">
        <f t="shared" si="55"/>
        <v>48256.884919999997</v>
      </c>
      <c r="N344" s="14">
        <f t="shared" si="50"/>
        <v>82.481800906230291</v>
      </c>
      <c r="O344" s="14"/>
      <c r="P344" s="14"/>
      <c r="Q344" s="14">
        <f t="shared" si="26"/>
        <v>82.481800906230291</v>
      </c>
    </row>
    <row r="345" spans="1:119" s="26" customFormat="1" ht="18" customHeight="1">
      <c r="A345" s="74"/>
      <c r="B345" s="74"/>
      <c r="C345" s="74"/>
      <c r="D345" s="21"/>
      <c r="E345" s="6" t="s">
        <v>480</v>
      </c>
      <c r="F345" s="7">
        <v>15144.3</v>
      </c>
      <c r="G345" s="7"/>
      <c r="H345" s="7"/>
      <c r="I345" s="7">
        <v>15144.3</v>
      </c>
      <c r="J345" s="7">
        <v>13331.483</v>
      </c>
      <c r="K345" s="7"/>
      <c r="L345" s="7"/>
      <c r="M345" s="7">
        <v>13331.483</v>
      </c>
      <c r="N345" s="7">
        <f t="shared" ref="N345:P364" si="56">J345/F345*100</f>
        <v>88.029707546733761</v>
      </c>
      <c r="O345" s="7"/>
      <c r="P345" s="7"/>
      <c r="Q345" s="7">
        <f t="shared" si="26"/>
        <v>88.029707546733761</v>
      </c>
    </row>
    <row r="346" spans="1:119" s="26" customFormat="1" ht="24.75" customHeight="1">
      <c r="A346" s="74"/>
      <c r="B346" s="74"/>
      <c r="C346" s="74"/>
      <c r="D346" s="21"/>
      <c r="E346" s="6" t="s">
        <v>481</v>
      </c>
      <c r="F346" s="7">
        <v>1871.7</v>
      </c>
      <c r="G346" s="7"/>
      <c r="H346" s="7"/>
      <c r="I346" s="7">
        <v>1871.7</v>
      </c>
      <c r="J346" s="7">
        <v>922.76737000000003</v>
      </c>
      <c r="K346" s="7"/>
      <c r="L346" s="7"/>
      <c r="M346" s="7">
        <v>922.76737000000003</v>
      </c>
      <c r="N346" s="7">
        <f t="shared" si="56"/>
        <v>49.301029545333122</v>
      </c>
      <c r="O346" s="7"/>
      <c r="P346" s="7"/>
      <c r="Q346" s="7">
        <f t="shared" si="26"/>
        <v>49.301029545333122</v>
      </c>
    </row>
    <row r="347" spans="1:119" s="26" customFormat="1" ht="24.75" customHeight="1">
      <c r="A347" s="74"/>
      <c r="B347" s="74"/>
      <c r="C347" s="74"/>
      <c r="D347" s="21"/>
      <c r="E347" s="6" t="s">
        <v>482</v>
      </c>
      <c r="F347" s="7">
        <v>10.4</v>
      </c>
      <c r="G347" s="7"/>
      <c r="H347" s="7"/>
      <c r="I347" s="7">
        <v>10.4</v>
      </c>
      <c r="J347" s="7">
        <v>10.34</v>
      </c>
      <c r="K347" s="7"/>
      <c r="L347" s="7"/>
      <c r="M347" s="7">
        <v>10.34</v>
      </c>
      <c r="N347" s="7">
        <f t="shared" si="56"/>
        <v>99.42307692307692</v>
      </c>
      <c r="O347" s="7"/>
      <c r="P347" s="7"/>
      <c r="Q347" s="7">
        <f t="shared" si="26"/>
        <v>99.42307692307692</v>
      </c>
    </row>
    <row r="348" spans="1:119" s="26" customFormat="1" ht="24.75" customHeight="1">
      <c r="A348" s="74"/>
      <c r="B348" s="74"/>
      <c r="C348" s="74"/>
      <c r="D348" s="21"/>
      <c r="E348" s="4" t="s">
        <v>476</v>
      </c>
      <c r="F348" s="14">
        <v>6644.1</v>
      </c>
      <c r="G348" s="14"/>
      <c r="H348" s="14"/>
      <c r="I348" s="14">
        <v>6644.1</v>
      </c>
      <c r="J348" s="14">
        <v>5981.9358099999999</v>
      </c>
      <c r="K348" s="14"/>
      <c r="L348" s="14"/>
      <c r="M348" s="14">
        <v>5981.9358099999999</v>
      </c>
      <c r="N348" s="14">
        <f t="shared" si="56"/>
        <v>90.033801568308718</v>
      </c>
      <c r="O348" s="14"/>
      <c r="P348" s="14"/>
      <c r="Q348" s="14">
        <f t="shared" si="26"/>
        <v>90.033801568308718</v>
      </c>
    </row>
    <row r="349" spans="1:119" s="26" customFormat="1" ht="24.75" customHeight="1">
      <c r="A349" s="74"/>
      <c r="B349" s="74"/>
      <c r="C349" s="74"/>
      <c r="D349" s="21"/>
      <c r="E349" s="4" t="s">
        <v>477</v>
      </c>
      <c r="F349" s="14">
        <v>857.5</v>
      </c>
      <c r="G349" s="14"/>
      <c r="H349" s="14"/>
      <c r="I349" s="14">
        <v>857.5</v>
      </c>
      <c r="J349" s="14">
        <v>660.43885999999998</v>
      </c>
      <c r="K349" s="14"/>
      <c r="L349" s="14"/>
      <c r="M349" s="14">
        <v>660.43885999999998</v>
      </c>
      <c r="N349" s="14">
        <f t="shared" si="56"/>
        <v>77.019109037900861</v>
      </c>
      <c r="O349" s="14"/>
      <c r="P349" s="14"/>
      <c r="Q349" s="14">
        <f t="shared" si="26"/>
        <v>77.019109037900861</v>
      </c>
    </row>
    <row r="350" spans="1:119" s="26" customFormat="1" ht="24.75" customHeight="1">
      <c r="A350" s="74"/>
      <c r="B350" s="74"/>
      <c r="C350" s="74"/>
      <c r="D350" s="21"/>
      <c r="E350" s="4" t="s">
        <v>478</v>
      </c>
      <c r="F350" s="14">
        <v>6.4</v>
      </c>
      <c r="G350" s="14"/>
      <c r="H350" s="14"/>
      <c r="I350" s="14">
        <v>6.4</v>
      </c>
      <c r="J350" s="14">
        <v>6.3170000000000002</v>
      </c>
      <c r="K350" s="14"/>
      <c r="L350" s="14"/>
      <c r="M350" s="14">
        <v>6.3170000000000002</v>
      </c>
      <c r="N350" s="14">
        <f t="shared" si="56"/>
        <v>98.703125</v>
      </c>
      <c r="O350" s="14"/>
      <c r="P350" s="14"/>
      <c r="Q350" s="14">
        <f t="shared" si="26"/>
        <v>98.703125</v>
      </c>
    </row>
    <row r="351" spans="1:119" s="26" customFormat="1" ht="24.75" customHeight="1">
      <c r="A351" s="74"/>
      <c r="B351" s="74"/>
      <c r="C351" s="74"/>
      <c r="D351" s="21"/>
      <c r="E351" s="4" t="s">
        <v>479</v>
      </c>
      <c r="F351" s="14">
        <f>SUM(G351:I351)</f>
        <v>21</v>
      </c>
      <c r="G351" s="14"/>
      <c r="H351" s="14"/>
      <c r="I351" s="14">
        <v>21</v>
      </c>
      <c r="J351" s="14">
        <f>SUM(K351:M351)</f>
        <v>0</v>
      </c>
      <c r="K351" s="14"/>
      <c r="L351" s="14"/>
      <c r="M351" s="14">
        <v>0</v>
      </c>
      <c r="N351" s="14">
        <f t="shared" si="56"/>
        <v>0</v>
      </c>
      <c r="O351" s="14"/>
      <c r="P351" s="14"/>
      <c r="Q351" s="14">
        <f t="shared" ref="Q351:Q367" si="57">M351/I351*100</f>
        <v>0</v>
      </c>
    </row>
    <row r="352" spans="1:119" s="26" customFormat="1" ht="24.75" customHeight="1">
      <c r="A352" s="74"/>
      <c r="B352" s="74"/>
      <c r="C352" s="74"/>
      <c r="D352" s="21"/>
      <c r="E352" s="6" t="s">
        <v>488</v>
      </c>
      <c r="F352" s="7">
        <v>9826.2999999999993</v>
      </c>
      <c r="G352" s="7"/>
      <c r="H352" s="7"/>
      <c r="I352" s="7">
        <v>9826.2999999999993</v>
      </c>
      <c r="J352" s="7">
        <v>8248.5007600000008</v>
      </c>
      <c r="K352" s="7"/>
      <c r="L352" s="7"/>
      <c r="M352" s="7">
        <v>8248.5007600000008</v>
      </c>
      <c r="N352" s="7">
        <f t="shared" si="56"/>
        <v>83.943099233689196</v>
      </c>
      <c r="O352" s="7"/>
      <c r="P352" s="7"/>
      <c r="Q352" s="7">
        <f t="shared" si="57"/>
        <v>83.943099233689196</v>
      </c>
    </row>
    <row r="353" spans="1:17" s="26" customFormat="1" ht="24.75" customHeight="1">
      <c r="A353" s="74"/>
      <c r="B353" s="74"/>
      <c r="C353" s="74"/>
      <c r="D353" s="21"/>
      <c r="E353" s="6" t="s">
        <v>489</v>
      </c>
      <c r="F353" s="7">
        <v>5718.1</v>
      </c>
      <c r="G353" s="7"/>
      <c r="H353" s="7"/>
      <c r="I353" s="7">
        <v>5718.1</v>
      </c>
      <c r="J353" s="7">
        <v>3438.20804</v>
      </c>
      <c r="K353" s="7"/>
      <c r="L353" s="7"/>
      <c r="M353" s="7">
        <v>3438.20804</v>
      </c>
      <c r="N353" s="7">
        <f t="shared" si="56"/>
        <v>60.12850492296392</v>
      </c>
      <c r="O353" s="7"/>
      <c r="P353" s="7"/>
      <c r="Q353" s="7">
        <f t="shared" si="57"/>
        <v>60.12850492296392</v>
      </c>
    </row>
    <row r="354" spans="1:17" s="26" customFormat="1" ht="24.75" customHeight="1">
      <c r="A354" s="74"/>
      <c r="B354" s="74"/>
      <c r="C354" s="74"/>
      <c r="D354" s="21"/>
      <c r="E354" s="6" t="s">
        <v>490</v>
      </c>
      <c r="F354" s="7">
        <v>4300.7</v>
      </c>
      <c r="G354" s="7"/>
      <c r="H354" s="7"/>
      <c r="I354" s="7">
        <v>4300.7</v>
      </c>
      <c r="J354" s="7">
        <v>4151.0330000000004</v>
      </c>
      <c r="K354" s="7"/>
      <c r="L354" s="7"/>
      <c r="M354" s="7">
        <v>4151.0330000000004</v>
      </c>
      <c r="N354" s="7">
        <f t="shared" si="56"/>
        <v>96.519938614644147</v>
      </c>
      <c r="O354" s="7"/>
      <c r="P354" s="7"/>
      <c r="Q354" s="7">
        <f t="shared" si="57"/>
        <v>96.519938614644147</v>
      </c>
    </row>
    <row r="355" spans="1:17" s="26" customFormat="1" ht="24.75" customHeight="1">
      <c r="A355" s="74"/>
      <c r="B355" s="74"/>
      <c r="C355" s="74"/>
      <c r="D355" s="21"/>
      <c r="E355" s="6" t="s">
        <v>492</v>
      </c>
      <c r="F355" s="7">
        <f>SUM(G355:I355)</f>
        <v>320</v>
      </c>
      <c r="G355" s="7"/>
      <c r="H355" s="7"/>
      <c r="I355" s="7">
        <v>320</v>
      </c>
      <c r="J355" s="7">
        <f>SUM(K355:M355)</f>
        <v>54.64</v>
      </c>
      <c r="K355" s="7"/>
      <c r="L355" s="7"/>
      <c r="M355" s="7">
        <v>54.64</v>
      </c>
      <c r="N355" s="7">
        <f t="shared" si="56"/>
        <v>17.075000000000003</v>
      </c>
      <c r="O355" s="7"/>
      <c r="P355" s="7"/>
      <c r="Q355" s="7">
        <f t="shared" si="57"/>
        <v>17.075000000000003</v>
      </c>
    </row>
    <row r="356" spans="1:17" s="26" customFormat="1" ht="24.75" customHeight="1">
      <c r="A356" s="74"/>
      <c r="B356" s="74"/>
      <c r="C356" s="74"/>
      <c r="D356" s="21"/>
      <c r="E356" s="6" t="s">
        <v>491</v>
      </c>
      <c r="F356" s="7">
        <f>SUM(G356:I356)</f>
        <v>159</v>
      </c>
      <c r="G356" s="7"/>
      <c r="H356" s="7"/>
      <c r="I356" s="7">
        <v>159</v>
      </c>
      <c r="J356" s="7">
        <f>SUM(K356:M356)</f>
        <v>6.8992000000000004</v>
      </c>
      <c r="K356" s="7"/>
      <c r="L356" s="7"/>
      <c r="M356" s="7">
        <v>6.8992000000000004</v>
      </c>
      <c r="N356" s="7">
        <f t="shared" si="56"/>
        <v>4.3391194968553464</v>
      </c>
      <c r="O356" s="7"/>
      <c r="P356" s="7"/>
      <c r="Q356" s="7">
        <f t="shared" si="57"/>
        <v>4.3391194968553464</v>
      </c>
    </row>
    <row r="357" spans="1:17" s="26" customFormat="1" ht="24.75" customHeight="1">
      <c r="A357" s="74"/>
      <c r="B357" s="74"/>
      <c r="C357" s="74"/>
      <c r="D357" s="21"/>
      <c r="E357" s="6" t="s">
        <v>483</v>
      </c>
      <c r="F357" s="7">
        <f>SUM(G357:I357)</f>
        <v>988.3</v>
      </c>
      <c r="G357" s="7"/>
      <c r="H357" s="7"/>
      <c r="I357" s="7">
        <v>988.3</v>
      </c>
      <c r="J357" s="7">
        <f>SUM(K357:M357)</f>
        <v>912.69483000000002</v>
      </c>
      <c r="K357" s="7"/>
      <c r="L357" s="7"/>
      <c r="M357" s="7">
        <v>912.69483000000002</v>
      </c>
      <c r="N357" s="7">
        <f t="shared" si="56"/>
        <v>92.34997773955277</v>
      </c>
      <c r="O357" s="7"/>
      <c r="P357" s="7"/>
      <c r="Q357" s="7">
        <f t="shared" si="57"/>
        <v>92.34997773955277</v>
      </c>
    </row>
    <row r="358" spans="1:17" s="26" customFormat="1" ht="24.75" customHeight="1">
      <c r="A358" s="74"/>
      <c r="B358" s="74"/>
      <c r="C358" s="74"/>
      <c r="D358" s="21"/>
      <c r="E358" s="6" t="s">
        <v>486</v>
      </c>
      <c r="F358" s="7">
        <v>12325.8</v>
      </c>
      <c r="G358" s="7"/>
      <c r="H358" s="7"/>
      <c r="I358" s="7">
        <v>12325.8</v>
      </c>
      <c r="J358" s="7">
        <v>10435.74019</v>
      </c>
      <c r="K358" s="7"/>
      <c r="L358" s="7"/>
      <c r="M358" s="7">
        <v>10435.74019</v>
      </c>
      <c r="N358" s="7">
        <f t="shared" si="56"/>
        <v>84.665824449528643</v>
      </c>
      <c r="O358" s="7"/>
      <c r="P358" s="7"/>
      <c r="Q358" s="7">
        <f t="shared" si="57"/>
        <v>84.665824449528643</v>
      </c>
    </row>
    <row r="359" spans="1:17" s="26" customFormat="1" ht="24.75" customHeight="1">
      <c r="A359" s="74"/>
      <c r="B359" s="74"/>
      <c r="C359" s="74"/>
      <c r="D359" s="21"/>
      <c r="E359" s="6" t="s">
        <v>487</v>
      </c>
      <c r="F359" s="7">
        <v>312.5</v>
      </c>
      <c r="G359" s="7"/>
      <c r="H359" s="7"/>
      <c r="I359" s="7">
        <v>312.5</v>
      </c>
      <c r="J359" s="7">
        <v>95.886859999999999</v>
      </c>
      <c r="K359" s="7"/>
      <c r="L359" s="7"/>
      <c r="M359" s="7">
        <v>95.886859999999999</v>
      </c>
      <c r="N359" s="7">
        <f t="shared" si="56"/>
        <v>30.683795199999999</v>
      </c>
      <c r="O359" s="7"/>
      <c r="P359" s="7"/>
      <c r="Q359" s="7">
        <f t="shared" si="57"/>
        <v>30.683795199999999</v>
      </c>
    </row>
    <row r="360" spans="1:17" s="26" customFormat="1" ht="24.75" customHeight="1">
      <c r="A360" s="74"/>
      <c r="B360" s="74"/>
      <c r="C360" s="74"/>
      <c r="D360" s="21" t="s">
        <v>512</v>
      </c>
      <c r="E360" s="6"/>
      <c r="F360" s="7">
        <f>SUM(F361:F365)</f>
        <v>13480.513429999999</v>
      </c>
      <c r="G360" s="7">
        <f t="shared" ref="G360:M360" si="58">SUM(G361:G365)</f>
        <v>6050.5437499999998</v>
      </c>
      <c r="H360" s="7">
        <f t="shared" si="58"/>
        <v>1067.74866</v>
      </c>
      <c r="I360" s="7">
        <f t="shared" si="58"/>
        <v>6362.22102</v>
      </c>
      <c r="J360" s="7">
        <f t="shared" si="58"/>
        <v>13096.955469999999</v>
      </c>
      <c r="K360" s="7">
        <f t="shared" si="58"/>
        <v>6050.5437499999998</v>
      </c>
      <c r="L360" s="7">
        <f t="shared" si="58"/>
        <v>1067.7486999999999</v>
      </c>
      <c r="M360" s="7">
        <f t="shared" si="58"/>
        <v>5978.66302</v>
      </c>
      <c r="N360" s="7">
        <f t="shared" si="56"/>
        <v>97.154722911766726</v>
      </c>
      <c r="O360" s="7">
        <f t="shared" si="56"/>
        <v>100</v>
      </c>
      <c r="P360" s="7">
        <f t="shared" si="56"/>
        <v>100.00000374619998</v>
      </c>
      <c r="Q360" s="7">
        <f t="shared" si="57"/>
        <v>93.971319154203172</v>
      </c>
    </row>
    <row r="361" spans="1:17" s="26" customFormat="1" ht="24.75" customHeight="1">
      <c r="A361" s="74"/>
      <c r="B361" s="74"/>
      <c r="C361" s="74"/>
      <c r="D361" s="21"/>
      <c r="E361" s="6" t="s">
        <v>484</v>
      </c>
      <c r="F361" s="7">
        <f>SUM(G361:I361)</f>
        <v>119.87281999999999</v>
      </c>
      <c r="G361" s="7">
        <v>100</v>
      </c>
      <c r="H361" s="7">
        <v>17.64706</v>
      </c>
      <c r="I361" s="7">
        <v>2.2257600000000002</v>
      </c>
      <c r="J361" s="7">
        <f>SUM(K361:M361)</f>
        <v>119.87281999999999</v>
      </c>
      <c r="K361" s="7">
        <v>100</v>
      </c>
      <c r="L361" s="7">
        <v>17.64706</v>
      </c>
      <c r="M361" s="7">
        <v>2.2257600000000002</v>
      </c>
      <c r="N361" s="7">
        <f t="shared" si="56"/>
        <v>100</v>
      </c>
      <c r="O361" s="7">
        <f t="shared" si="56"/>
        <v>100</v>
      </c>
      <c r="P361" s="7">
        <f t="shared" si="56"/>
        <v>100</v>
      </c>
      <c r="Q361" s="7">
        <f t="shared" si="57"/>
        <v>100</v>
      </c>
    </row>
    <row r="362" spans="1:17" s="26" customFormat="1" ht="24.75" customHeight="1">
      <c r="A362" s="74"/>
      <c r="B362" s="74"/>
      <c r="C362" s="74"/>
      <c r="D362" s="21"/>
      <c r="E362" s="6" t="s">
        <v>485</v>
      </c>
      <c r="F362" s="7">
        <f>SUM(G362:I362)</f>
        <v>6976.1845799999992</v>
      </c>
      <c r="G362" s="7">
        <v>5819.65</v>
      </c>
      <c r="H362" s="7">
        <v>1027.0027</v>
      </c>
      <c r="I362" s="7">
        <v>129.53188</v>
      </c>
      <c r="J362" s="7">
        <f>SUM(K362:M362)</f>
        <v>6976.18462</v>
      </c>
      <c r="K362" s="14">
        <v>5819.65</v>
      </c>
      <c r="L362" s="14">
        <v>1027.0027399999999</v>
      </c>
      <c r="M362" s="14">
        <v>129.53188</v>
      </c>
      <c r="N362" s="7">
        <f t="shared" si="56"/>
        <v>100.00000057337934</v>
      </c>
      <c r="O362" s="7">
        <f t="shared" si="56"/>
        <v>100</v>
      </c>
      <c r="P362" s="7">
        <f t="shared" si="56"/>
        <v>100.00000389482908</v>
      </c>
      <c r="Q362" s="7">
        <f t="shared" si="57"/>
        <v>100</v>
      </c>
    </row>
    <row r="363" spans="1:17" s="26" customFormat="1" ht="24.75" customHeight="1">
      <c r="A363" s="74"/>
      <c r="B363" s="74"/>
      <c r="C363" s="74"/>
      <c r="D363" s="21"/>
      <c r="E363" s="6" t="s">
        <v>493</v>
      </c>
      <c r="F363" s="7">
        <f>SUM(G363:I363)</f>
        <v>6227.55</v>
      </c>
      <c r="G363" s="7"/>
      <c r="H363" s="7"/>
      <c r="I363" s="7">
        <v>6227.55</v>
      </c>
      <c r="J363" s="7">
        <f>SUM(K363:M363)</f>
        <v>5843.9920000000002</v>
      </c>
      <c r="K363" s="7"/>
      <c r="L363" s="7"/>
      <c r="M363" s="7">
        <v>5843.9920000000002</v>
      </c>
      <c r="N363" s="7">
        <f t="shared" si="56"/>
        <v>93.840948687686165</v>
      </c>
      <c r="O363" s="7"/>
      <c r="P363" s="7"/>
      <c r="Q363" s="7">
        <f t="shared" si="57"/>
        <v>93.840948687686165</v>
      </c>
    </row>
    <row r="364" spans="1:17" s="26" customFormat="1" ht="24.75" customHeight="1">
      <c r="A364" s="74"/>
      <c r="B364" s="74"/>
      <c r="C364" s="74"/>
      <c r="D364" s="21"/>
      <c r="E364" s="6" t="s">
        <v>494</v>
      </c>
      <c r="F364" s="7">
        <f>SUM(G364:I364)</f>
        <v>59.936409999999995</v>
      </c>
      <c r="G364" s="7">
        <v>50</v>
      </c>
      <c r="H364" s="7">
        <v>8.8235299999999999</v>
      </c>
      <c r="I364" s="7">
        <v>1.1128800000000001</v>
      </c>
      <c r="J364" s="7">
        <f>SUM(K364:M364)</f>
        <v>59.936409999999995</v>
      </c>
      <c r="K364" s="7">
        <v>50</v>
      </c>
      <c r="L364" s="7">
        <v>8.8235299999999999</v>
      </c>
      <c r="M364" s="7">
        <v>1.1128800000000001</v>
      </c>
      <c r="N364" s="7">
        <f t="shared" si="56"/>
        <v>100</v>
      </c>
      <c r="O364" s="7">
        <f>K364/G364*100</f>
        <v>100</v>
      </c>
      <c r="P364" s="7">
        <f>L364/H364*100</f>
        <v>100</v>
      </c>
      <c r="Q364" s="7">
        <f t="shared" si="57"/>
        <v>100</v>
      </c>
    </row>
    <row r="365" spans="1:17" s="26" customFormat="1" ht="24.75" customHeight="1">
      <c r="A365" s="75"/>
      <c r="B365" s="75"/>
      <c r="C365" s="75"/>
      <c r="D365" s="21"/>
      <c r="E365" s="6" t="s">
        <v>495</v>
      </c>
      <c r="F365" s="7">
        <f>SUM(G365:I365)</f>
        <v>96.969619999999992</v>
      </c>
      <c r="G365" s="7">
        <v>80.893749999999997</v>
      </c>
      <c r="H365" s="7">
        <v>14.275370000000001</v>
      </c>
      <c r="I365" s="7">
        <v>1.8005</v>
      </c>
      <c r="J365" s="7">
        <f>SUM(K365:M365)</f>
        <v>96.969619999999992</v>
      </c>
      <c r="K365" s="7">
        <v>80.893749999999997</v>
      </c>
      <c r="L365" s="7">
        <v>14.275370000000001</v>
      </c>
      <c r="M365" s="7">
        <v>1.8005</v>
      </c>
      <c r="N365" s="7">
        <f t="shared" ref="N365:Q380" si="59">J365/F365*100</f>
        <v>100</v>
      </c>
      <c r="O365" s="7">
        <f t="shared" si="59"/>
        <v>100</v>
      </c>
      <c r="P365" s="7">
        <f t="shared" si="59"/>
        <v>100</v>
      </c>
      <c r="Q365" s="7">
        <f t="shared" si="57"/>
        <v>100</v>
      </c>
    </row>
    <row r="366" spans="1:17" s="26" customFormat="1" ht="34.5" customHeight="1">
      <c r="A366" s="76" t="s">
        <v>670</v>
      </c>
      <c r="B366" s="61" t="s">
        <v>300</v>
      </c>
      <c r="C366" s="61" t="s">
        <v>301</v>
      </c>
      <c r="D366" s="21" t="s">
        <v>16</v>
      </c>
      <c r="E366" s="4"/>
      <c r="F366" s="14">
        <f t="shared" ref="F366:F429" si="60">SUM(G366:I366)</f>
        <v>7529</v>
      </c>
      <c r="G366" s="14"/>
      <c r="H366" s="14"/>
      <c r="I366" s="14">
        <v>7529</v>
      </c>
      <c r="J366" s="14">
        <f t="shared" ref="J366:J429" si="61">SUM(K366:M366)</f>
        <v>6648.6909999999998</v>
      </c>
      <c r="K366" s="14"/>
      <c r="L366" s="14"/>
      <c r="M366" s="14">
        <v>6648.6909999999998</v>
      </c>
      <c r="N366" s="7">
        <f t="shared" si="59"/>
        <v>88.307756674193115</v>
      </c>
      <c r="O366" s="7"/>
      <c r="P366" s="7"/>
      <c r="Q366" s="7">
        <f t="shared" si="57"/>
        <v>88.307756674193115</v>
      </c>
    </row>
    <row r="367" spans="1:17" s="26" customFormat="1" ht="51" customHeight="1">
      <c r="A367" s="76"/>
      <c r="B367" s="61"/>
      <c r="C367" s="61"/>
      <c r="D367" s="21" t="s">
        <v>475</v>
      </c>
      <c r="E367" s="4"/>
      <c r="F367" s="14">
        <f t="shared" si="60"/>
        <v>7529</v>
      </c>
      <c r="G367" s="14"/>
      <c r="H367" s="14"/>
      <c r="I367" s="14">
        <v>7529</v>
      </c>
      <c r="J367" s="14">
        <f t="shared" si="61"/>
        <v>6648.6909999999998</v>
      </c>
      <c r="K367" s="14"/>
      <c r="L367" s="14"/>
      <c r="M367" s="14">
        <v>6648.6909999999998</v>
      </c>
      <c r="N367" s="7">
        <f t="shared" si="59"/>
        <v>88.307756674193115</v>
      </c>
      <c r="O367" s="7"/>
      <c r="P367" s="7"/>
      <c r="Q367" s="7">
        <f t="shared" si="57"/>
        <v>88.307756674193115</v>
      </c>
    </row>
    <row r="368" spans="1:17" s="26" customFormat="1" ht="33" customHeight="1">
      <c r="A368" s="76"/>
      <c r="B368" s="61"/>
      <c r="C368" s="61"/>
      <c r="D368" s="18"/>
      <c r="E368" s="4" t="s">
        <v>476</v>
      </c>
      <c r="F368" s="14">
        <v>6644.1</v>
      </c>
      <c r="G368" s="14"/>
      <c r="H368" s="14"/>
      <c r="I368" s="14">
        <v>6644.1</v>
      </c>
      <c r="J368" s="14">
        <v>5981.9358099999999</v>
      </c>
      <c r="K368" s="14"/>
      <c r="L368" s="14"/>
      <c r="M368" s="14">
        <v>5981.9358099999999</v>
      </c>
      <c r="N368" s="14">
        <f t="shared" si="59"/>
        <v>90.033801568308718</v>
      </c>
      <c r="O368" s="14"/>
      <c r="P368" s="14"/>
      <c r="Q368" s="14">
        <f t="shared" si="59"/>
        <v>90.033801568308718</v>
      </c>
    </row>
    <row r="369" spans="1:17" s="26" customFormat="1">
      <c r="A369" s="76"/>
      <c r="B369" s="61"/>
      <c r="C369" s="61"/>
      <c r="D369" s="18"/>
      <c r="E369" s="4" t="s">
        <v>477</v>
      </c>
      <c r="F369" s="14">
        <v>857.5</v>
      </c>
      <c r="G369" s="14"/>
      <c r="H369" s="14"/>
      <c r="I369" s="14">
        <v>857.5</v>
      </c>
      <c r="J369" s="14">
        <v>660.43885999999998</v>
      </c>
      <c r="K369" s="14"/>
      <c r="L369" s="14"/>
      <c r="M369" s="14">
        <v>660.43885999999998</v>
      </c>
      <c r="N369" s="14">
        <f t="shared" si="59"/>
        <v>77.019109037900861</v>
      </c>
      <c r="O369" s="14"/>
      <c r="P369" s="14"/>
      <c r="Q369" s="14">
        <f t="shared" si="59"/>
        <v>77.019109037900861</v>
      </c>
    </row>
    <row r="370" spans="1:17" s="26" customFormat="1">
      <c r="A370" s="76"/>
      <c r="B370" s="61"/>
      <c r="C370" s="61"/>
      <c r="D370" s="18"/>
      <c r="E370" s="4" t="s">
        <v>478</v>
      </c>
      <c r="F370" s="14">
        <v>6.4</v>
      </c>
      <c r="G370" s="14"/>
      <c r="H370" s="14"/>
      <c r="I370" s="14">
        <v>6.4</v>
      </c>
      <c r="J370" s="14">
        <v>6.3170000000000002</v>
      </c>
      <c r="K370" s="14"/>
      <c r="L370" s="14"/>
      <c r="M370" s="14">
        <v>6.3170000000000002</v>
      </c>
      <c r="N370" s="14">
        <f t="shared" si="59"/>
        <v>98.703125</v>
      </c>
      <c r="O370" s="14"/>
      <c r="P370" s="14"/>
      <c r="Q370" s="14">
        <f t="shared" si="59"/>
        <v>98.703125</v>
      </c>
    </row>
    <row r="371" spans="1:17" s="26" customFormat="1">
      <c r="A371" s="76"/>
      <c r="B371" s="61"/>
      <c r="C371" s="61"/>
      <c r="D371" s="11"/>
      <c r="E371" s="4" t="s">
        <v>479</v>
      </c>
      <c r="F371" s="14">
        <f t="shared" ref="F371" si="62">SUM(G371:I371)</f>
        <v>21</v>
      </c>
      <c r="G371" s="14"/>
      <c r="H371" s="14"/>
      <c r="I371" s="14">
        <v>21</v>
      </c>
      <c r="J371" s="14">
        <f t="shared" ref="J371" si="63">SUM(K371:M371)</f>
        <v>0</v>
      </c>
      <c r="K371" s="14"/>
      <c r="L371" s="14"/>
      <c r="M371" s="14">
        <v>0</v>
      </c>
      <c r="N371" s="14">
        <f t="shared" si="59"/>
        <v>0</v>
      </c>
      <c r="O371" s="14"/>
      <c r="P371" s="14"/>
      <c r="Q371" s="14">
        <f t="shared" si="59"/>
        <v>0</v>
      </c>
    </row>
    <row r="372" spans="1:17" s="3" customFormat="1" ht="33" customHeight="1">
      <c r="A372" s="50" t="s">
        <v>19</v>
      </c>
      <c r="B372" s="50" t="s">
        <v>302</v>
      </c>
      <c r="C372" s="50" t="s">
        <v>303</v>
      </c>
      <c r="D372" s="17" t="s">
        <v>16</v>
      </c>
      <c r="E372" s="6"/>
      <c r="F372" s="7">
        <f t="shared" si="60"/>
        <v>7508</v>
      </c>
      <c r="G372" s="7"/>
      <c r="H372" s="7"/>
      <c r="I372" s="7">
        <v>7508</v>
      </c>
      <c r="J372" s="7">
        <f t="shared" si="61"/>
        <v>6648.6909999999998</v>
      </c>
      <c r="K372" s="7"/>
      <c r="L372" s="7"/>
      <c r="M372" s="7">
        <v>6648.6909999999998</v>
      </c>
      <c r="N372" s="7">
        <f t="shared" si="59"/>
        <v>88.554754928076719</v>
      </c>
      <c r="O372" s="7"/>
      <c r="P372" s="7"/>
      <c r="Q372" s="7">
        <f t="shared" si="59"/>
        <v>88.554754928076719</v>
      </c>
    </row>
    <row r="373" spans="1:17" s="3" customFormat="1" ht="49.5" customHeight="1">
      <c r="A373" s="50"/>
      <c r="B373" s="50"/>
      <c r="C373" s="50"/>
      <c r="D373" s="21" t="s">
        <v>475</v>
      </c>
      <c r="E373" s="6"/>
      <c r="F373" s="7">
        <f t="shared" si="60"/>
        <v>7508</v>
      </c>
      <c r="G373" s="7"/>
      <c r="H373" s="7"/>
      <c r="I373" s="7">
        <v>7508</v>
      </c>
      <c r="J373" s="7">
        <f t="shared" si="61"/>
        <v>6648.6909999999998</v>
      </c>
      <c r="K373" s="7"/>
      <c r="L373" s="7"/>
      <c r="M373" s="7">
        <v>6648.6909999999998</v>
      </c>
      <c r="N373" s="7">
        <f t="shared" si="59"/>
        <v>88.554754928076719</v>
      </c>
      <c r="O373" s="7"/>
      <c r="P373" s="7"/>
      <c r="Q373" s="7">
        <f t="shared" si="59"/>
        <v>88.554754928076719</v>
      </c>
    </row>
    <row r="374" spans="1:17" s="3" customFormat="1">
      <c r="A374" s="50"/>
      <c r="B374" s="50"/>
      <c r="C374" s="50"/>
      <c r="D374" s="18"/>
      <c r="E374" s="6" t="s">
        <v>476</v>
      </c>
      <c r="F374" s="7">
        <v>6644.1</v>
      </c>
      <c r="G374" s="7"/>
      <c r="H374" s="7"/>
      <c r="I374" s="7">
        <v>6644.1</v>
      </c>
      <c r="J374" s="7">
        <v>5981.9358099999999</v>
      </c>
      <c r="K374" s="7"/>
      <c r="L374" s="7"/>
      <c r="M374" s="7">
        <v>5981.9358099999999</v>
      </c>
      <c r="N374" s="7">
        <f t="shared" si="59"/>
        <v>90.033801568308718</v>
      </c>
      <c r="O374" s="7"/>
      <c r="P374" s="7"/>
      <c r="Q374" s="7">
        <f t="shared" si="59"/>
        <v>90.033801568308718</v>
      </c>
    </row>
    <row r="375" spans="1:17" s="3" customFormat="1">
      <c r="A375" s="50"/>
      <c r="B375" s="50"/>
      <c r="C375" s="50"/>
      <c r="D375" s="18"/>
      <c r="E375" s="6" t="s">
        <v>477</v>
      </c>
      <c r="F375" s="7">
        <v>857.5</v>
      </c>
      <c r="G375" s="7"/>
      <c r="H375" s="7"/>
      <c r="I375" s="7">
        <v>857.5</v>
      </c>
      <c r="J375" s="7">
        <v>660.43885999999998</v>
      </c>
      <c r="K375" s="7"/>
      <c r="L375" s="7"/>
      <c r="M375" s="7">
        <v>660.43885999999998</v>
      </c>
      <c r="N375" s="7">
        <f t="shared" si="59"/>
        <v>77.019109037900861</v>
      </c>
      <c r="O375" s="7"/>
      <c r="P375" s="7"/>
      <c r="Q375" s="7">
        <f t="shared" si="59"/>
        <v>77.019109037900861</v>
      </c>
    </row>
    <row r="376" spans="1:17" s="3" customFormat="1">
      <c r="A376" s="50"/>
      <c r="B376" s="50"/>
      <c r="C376" s="50"/>
      <c r="D376" s="18"/>
      <c r="E376" s="6" t="s">
        <v>478</v>
      </c>
      <c r="F376" s="7">
        <v>6.4</v>
      </c>
      <c r="G376" s="7"/>
      <c r="H376" s="7"/>
      <c r="I376" s="7">
        <v>6.4</v>
      </c>
      <c r="J376" s="7">
        <v>6.3170000000000002</v>
      </c>
      <c r="K376" s="7"/>
      <c r="L376" s="7"/>
      <c r="M376" s="7">
        <v>6.3170000000000002</v>
      </c>
      <c r="N376" s="7">
        <f t="shared" si="59"/>
        <v>98.703125</v>
      </c>
      <c r="O376" s="7"/>
      <c r="P376" s="7"/>
      <c r="Q376" s="7">
        <f t="shared" si="59"/>
        <v>98.703125</v>
      </c>
    </row>
    <row r="377" spans="1:17" ht="25.5" customHeight="1">
      <c r="A377" s="61" t="s">
        <v>26</v>
      </c>
      <c r="B377" s="61" t="s">
        <v>304</v>
      </c>
      <c r="C377" s="61" t="s">
        <v>305</v>
      </c>
      <c r="D377" s="24" t="s">
        <v>16</v>
      </c>
      <c r="E377" s="4"/>
      <c r="F377" s="14">
        <f t="shared" si="60"/>
        <v>21</v>
      </c>
      <c r="G377" s="14"/>
      <c r="H377" s="14"/>
      <c r="I377" s="14">
        <v>21</v>
      </c>
      <c r="J377" s="14">
        <f t="shared" si="61"/>
        <v>0</v>
      </c>
      <c r="K377" s="14"/>
      <c r="L377" s="14"/>
      <c r="M377" s="14">
        <v>0</v>
      </c>
      <c r="N377" s="7">
        <f t="shared" si="59"/>
        <v>0</v>
      </c>
      <c r="O377" s="7"/>
      <c r="P377" s="7"/>
      <c r="Q377" s="7">
        <f t="shared" si="59"/>
        <v>0</v>
      </c>
    </row>
    <row r="378" spans="1:17" ht="51" customHeight="1">
      <c r="A378" s="61"/>
      <c r="B378" s="61"/>
      <c r="C378" s="61"/>
      <c r="D378" s="13" t="s">
        <v>475</v>
      </c>
      <c r="E378" s="4"/>
      <c r="F378" s="14">
        <f t="shared" si="60"/>
        <v>21</v>
      </c>
      <c r="G378" s="14"/>
      <c r="H378" s="14"/>
      <c r="I378" s="14">
        <v>21</v>
      </c>
      <c r="J378" s="14">
        <f t="shared" si="61"/>
        <v>0</v>
      </c>
      <c r="K378" s="14"/>
      <c r="L378" s="14"/>
      <c r="M378" s="14">
        <v>0</v>
      </c>
      <c r="N378" s="7">
        <f t="shared" si="59"/>
        <v>0</v>
      </c>
      <c r="O378" s="7"/>
      <c r="P378" s="7"/>
      <c r="Q378" s="7">
        <f t="shared" si="59"/>
        <v>0</v>
      </c>
    </row>
    <row r="379" spans="1:17" ht="33" customHeight="1">
      <c r="A379" s="61"/>
      <c r="B379" s="61"/>
      <c r="C379" s="61"/>
      <c r="D379" s="4"/>
      <c r="E379" s="4" t="s">
        <v>479</v>
      </c>
      <c r="F379" s="14">
        <f t="shared" si="60"/>
        <v>21</v>
      </c>
      <c r="G379" s="14"/>
      <c r="H379" s="14"/>
      <c r="I379" s="14">
        <v>21</v>
      </c>
      <c r="J379" s="14">
        <f t="shared" si="61"/>
        <v>0</v>
      </c>
      <c r="K379" s="14"/>
      <c r="L379" s="14"/>
      <c r="M379" s="14">
        <v>0</v>
      </c>
      <c r="N379" s="7">
        <f t="shared" si="59"/>
        <v>0</v>
      </c>
      <c r="O379" s="7"/>
      <c r="P379" s="7"/>
      <c r="Q379" s="7">
        <f t="shared" si="59"/>
        <v>0</v>
      </c>
    </row>
    <row r="380" spans="1:17" s="3" customFormat="1" ht="33" customHeight="1">
      <c r="A380" s="50" t="s">
        <v>671</v>
      </c>
      <c r="B380" s="50" t="s">
        <v>307</v>
      </c>
      <c r="C380" s="50" t="s">
        <v>308</v>
      </c>
      <c r="D380" s="17" t="s">
        <v>16</v>
      </c>
      <c r="E380" s="6"/>
      <c r="F380" s="7">
        <f t="shared" si="60"/>
        <v>17026.400000000001</v>
      </c>
      <c r="G380" s="7"/>
      <c r="H380" s="7"/>
      <c r="I380" s="7">
        <v>17026.400000000001</v>
      </c>
      <c r="J380" s="7">
        <f t="shared" si="61"/>
        <v>14264.59</v>
      </c>
      <c r="K380" s="7"/>
      <c r="L380" s="7"/>
      <c r="M380" s="7">
        <v>14264.59</v>
      </c>
      <c r="N380" s="7">
        <f t="shared" si="59"/>
        <v>83.779248696142446</v>
      </c>
      <c r="O380" s="7"/>
      <c r="P380" s="7"/>
      <c r="Q380" s="7">
        <f t="shared" si="59"/>
        <v>83.779248696142446</v>
      </c>
    </row>
    <row r="381" spans="1:17" s="3" customFormat="1" ht="49.5" customHeight="1">
      <c r="A381" s="50"/>
      <c r="B381" s="50"/>
      <c r="C381" s="50"/>
      <c r="D381" s="21" t="s">
        <v>475</v>
      </c>
      <c r="E381" s="6"/>
      <c r="F381" s="7">
        <f t="shared" si="60"/>
        <v>17026.400000000001</v>
      </c>
      <c r="G381" s="7"/>
      <c r="H381" s="7"/>
      <c r="I381" s="7">
        <v>17026.400000000001</v>
      </c>
      <c r="J381" s="7">
        <f t="shared" si="61"/>
        <v>14264.59</v>
      </c>
      <c r="K381" s="7"/>
      <c r="L381" s="7"/>
      <c r="M381" s="7">
        <v>14264.59</v>
      </c>
      <c r="N381" s="7">
        <f t="shared" ref="N381:Q396" si="64">J381/F381*100</f>
        <v>83.779248696142446</v>
      </c>
      <c r="O381" s="7"/>
      <c r="P381" s="7"/>
      <c r="Q381" s="7">
        <f t="shared" ref="Q381" si="65">M381/I381*100</f>
        <v>83.779248696142446</v>
      </c>
    </row>
    <row r="382" spans="1:17" s="3" customFormat="1">
      <c r="A382" s="50"/>
      <c r="B382" s="50"/>
      <c r="C382" s="50"/>
      <c r="D382" s="18"/>
      <c r="E382" s="6" t="s">
        <v>480</v>
      </c>
      <c r="F382" s="7">
        <v>15144.3</v>
      </c>
      <c r="G382" s="7"/>
      <c r="H382" s="7"/>
      <c r="I382" s="7">
        <v>15144.3</v>
      </c>
      <c r="J382" s="7">
        <v>13331.483</v>
      </c>
      <c r="K382" s="7"/>
      <c r="L382" s="7"/>
      <c r="M382" s="7">
        <v>13331.483</v>
      </c>
      <c r="N382" s="7">
        <f t="shared" si="64"/>
        <v>88.029707546733761</v>
      </c>
      <c r="O382" s="7"/>
      <c r="P382" s="7"/>
      <c r="Q382" s="7">
        <f t="shared" si="64"/>
        <v>88.029707546733761</v>
      </c>
    </row>
    <row r="383" spans="1:17" s="3" customFormat="1">
      <c r="A383" s="50"/>
      <c r="B383" s="50"/>
      <c r="C383" s="50"/>
      <c r="D383" s="18"/>
      <c r="E383" s="6" t="s">
        <v>481</v>
      </c>
      <c r="F383" s="7">
        <v>1871.7</v>
      </c>
      <c r="G383" s="7"/>
      <c r="H383" s="7"/>
      <c r="I383" s="7">
        <v>1871.7</v>
      </c>
      <c r="J383" s="7">
        <v>922.76737000000003</v>
      </c>
      <c r="K383" s="7"/>
      <c r="L383" s="7"/>
      <c r="M383" s="7">
        <v>922.76737000000003</v>
      </c>
      <c r="N383" s="7">
        <f t="shared" si="64"/>
        <v>49.301029545333122</v>
      </c>
      <c r="O383" s="7"/>
      <c r="P383" s="7"/>
      <c r="Q383" s="7">
        <f t="shared" si="64"/>
        <v>49.301029545333122</v>
      </c>
    </row>
    <row r="384" spans="1:17" s="3" customFormat="1">
      <c r="A384" s="50"/>
      <c r="B384" s="50"/>
      <c r="C384" s="50"/>
      <c r="D384" s="18"/>
      <c r="E384" s="6" t="s">
        <v>482</v>
      </c>
      <c r="F384" s="7">
        <v>10.4</v>
      </c>
      <c r="G384" s="7"/>
      <c r="H384" s="7"/>
      <c r="I384" s="7">
        <v>10.4</v>
      </c>
      <c r="J384" s="7">
        <v>10.34</v>
      </c>
      <c r="K384" s="7"/>
      <c r="L384" s="7"/>
      <c r="M384" s="7">
        <v>10.34</v>
      </c>
      <c r="N384" s="7">
        <f t="shared" si="64"/>
        <v>99.42307692307692</v>
      </c>
      <c r="O384" s="7"/>
      <c r="P384" s="7"/>
      <c r="Q384" s="7">
        <f t="shared" si="64"/>
        <v>99.42307692307692</v>
      </c>
    </row>
    <row r="385" spans="1:17" s="3" customFormat="1" ht="33" customHeight="1">
      <c r="A385" s="50" t="s">
        <v>309</v>
      </c>
      <c r="B385" s="50" t="s">
        <v>310</v>
      </c>
      <c r="C385" s="50" t="s">
        <v>311</v>
      </c>
      <c r="D385" s="17" t="s">
        <v>16</v>
      </c>
      <c r="E385" s="6"/>
      <c r="F385" s="7">
        <f t="shared" si="60"/>
        <v>17026.400000000001</v>
      </c>
      <c r="G385" s="7"/>
      <c r="H385" s="7"/>
      <c r="I385" s="7">
        <v>17026.400000000001</v>
      </c>
      <c r="J385" s="7">
        <f t="shared" si="61"/>
        <v>14264.59</v>
      </c>
      <c r="K385" s="7"/>
      <c r="L385" s="7"/>
      <c r="M385" s="7">
        <v>14264.59</v>
      </c>
      <c r="N385" s="7">
        <f t="shared" si="64"/>
        <v>83.779248696142446</v>
      </c>
      <c r="O385" s="7"/>
      <c r="P385" s="7"/>
      <c r="Q385" s="7">
        <f t="shared" si="64"/>
        <v>83.779248696142446</v>
      </c>
    </row>
    <row r="386" spans="1:17" s="3" customFormat="1" ht="49.5" customHeight="1">
      <c r="A386" s="50"/>
      <c r="B386" s="50"/>
      <c r="C386" s="50"/>
      <c r="D386" s="21" t="s">
        <v>475</v>
      </c>
      <c r="E386" s="6"/>
      <c r="F386" s="7">
        <f t="shared" si="60"/>
        <v>17026.400000000001</v>
      </c>
      <c r="G386" s="7"/>
      <c r="H386" s="7"/>
      <c r="I386" s="7">
        <v>17026.400000000001</v>
      </c>
      <c r="J386" s="7">
        <f t="shared" si="61"/>
        <v>14264.59</v>
      </c>
      <c r="K386" s="7"/>
      <c r="L386" s="7"/>
      <c r="M386" s="7">
        <v>14264.59</v>
      </c>
      <c r="N386" s="7">
        <f t="shared" si="64"/>
        <v>83.779248696142446</v>
      </c>
      <c r="O386" s="7"/>
      <c r="P386" s="7"/>
      <c r="Q386" s="7">
        <f t="shared" si="64"/>
        <v>83.779248696142446</v>
      </c>
    </row>
    <row r="387" spans="1:17" s="3" customFormat="1">
      <c r="A387" s="50"/>
      <c r="B387" s="50"/>
      <c r="C387" s="50"/>
      <c r="D387" s="18"/>
      <c r="E387" s="6" t="s">
        <v>480</v>
      </c>
      <c r="F387" s="7">
        <v>15144.3</v>
      </c>
      <c r="G387" s="7"/>
      <c r="H387" s="7"/>
      <c r="I387" s="7">
        <v>15144.3</v>
      </c>
      <c r="J387" s="7">
        <v>13331.483</v>
      </c>
      <c r="K387" s="7"/>
      <c r="L387" s="7"/>
      <c r="M387" s="7">
        <v>13331.483</v>
      </c>
      <c r="N387" s="7">
        <f t="shared" si="64"/>
        <v>88.029707546733761</v>
      </c>
      <c r="O387" s="7"/>
      <c r="P387" s="7"/>
      <c r="Q387" s="7">
        <f t="shared" si="64"/>
        <v>88.029707546733761</v>
      </c>
    </row>
    <row r="388" spans="1:17" s="3" customFormat="1">
      <c r="A388" s="50"/>
      <c r="B388" s="50"/>
      <c r="C388" s="50"/>
      <c r="D388" s="18"/>
      <c r="E388" s="6" t="s">
        <v>481</v>
      </c>
      <c r="F388" s="7">
        <v>1871.7</v>
      </c>
      <c r="G388" s="7"/>
      <c r="H388" s="7"/>
      <c r="I388" s="7">
        <v>1871.7</v>
      </c>
      <c r="J388" s="7">
        <v>922.76737000000003</v>
      </c>
      <c r="K388" s="7"/>
      <c r="L388" s="7"/>
      <c r="M388" s="7">
        <v>922.76737000000003</v>
      </c>
      <c r="N388" s="7">
        <f t="shared" si="64"/>
        <v>49.301029545333122</v>
      </c>
      <c r="O388" s="7"/>
      <c r="P388" s="7"/>
      <c r="Q388" s="7">
        <f t="shared" si="64"/>
        <v>49.301029545333122</v>
      </c>
    </row>
    <row r="389" spans="1:17" s="3" customFormat="1">
      <c r="A389" s="50"/>
      <c r="B389" s="50"/>
      <c r="C389" s="50"/>
      <c r="D389" s="18"/>
      <c r="E389" s="6" t="s">
        <v>482</v>
      </c>
      <c r="F389" s="7">
        <v>10.4</v>
      </c>
      <c r="G389" s="7"/>
      <c r="H389" s="7"/>
      <c r="I389" s="7">
        <v>10.4</v>
      </c>
      <c r="J389" s="7">
        <v>10.34</v>
      </c>
      <c r="K389" s="7"/>
      <c r="L389" s="7"/>
      <c r="M389" s="7">
        <v>10.34</v>
      </c>
      <c r="N389" s="7">
        <f t="shared" si="64"/>
        <v>99.42307692307692</v>
      </c>
      <c r="O389" s="7"/>
      <c r="P389" s="7"/>
      <c r="Q389" s="7">
        <f t="shared" si="64"/>
        <v>99.42307692307692</v>
      </c>
    </row>
    <row r="390" spans="1:17" s="3" customFormat="1" ht="33" customHeight="1">
      <c r="A390" s="50" t="s">
        <v>672</v>
      </c>
      <c r="B390" s="50" t="s">
        <v>312</v>
      </c>
      <c r="C390" s="50" t="s">
        <v>313</v>
      </c>
      <c r="D390" s="17" t="s">
        <v>16</v>
      </c>
      <c r="E390" s="6"/>
      <c r="F390" s="7">
        <f>F391+F393</f>
        <v>8084.357399999999</v>
      </c>
      <c r="G390" s="7">
        <f t="shared" ref="G390:M390" si="66">G391+G393</f>
        <v>5919.65</v>
      </c>
      <c r="H390" s="7">
        <f t="shared" si="66"/>
        <v>1044.64976</v>
      </c>
      <c r="I390" s="7">
        <f t="shared" si="66"/>
        <v>1120.05764</v>
      </c>
      <c r="J390" s="14">
        <f t="shared" si="66"/>
        <v>8008.75227</v>
      </c>
      <c r="K390" s="7">
        <f t="shared" si="66"/>
        <v>5919.65</v>
      </c>
      <c r="L390" s="7">
        <f t="shared" si="66"/>
        <v>1044.6497999999999</v>
      </c>
      <c r="M390" s="7">
        <f t="shared" si="66"/>
        <v>1044.4524699999999</v>
      </c>
      <c r="N390" s="7">
        <f t="shared" si="64"/>
        <v>99.064797283702489</v>
      </c>
      <c r="O390" s="7">
        <f t="shared" si="64"/>
        <v>100</v>
      </c>
      <c r="P390" s="7">
        <f t="shared" si="64"/>
        <v>100.00000382903451</v>
      </c>
      <c r="Q390" s="7">
        <f t="shared" si="64"/>
        <v>93.249885782663824</v>
      </c>
    </row>
    <row r="391" spans="1:17" s="3" customFormat="1" ht="49.5" customHeight="1">
      <c r="A391" s="50"/>
      <c r="B391" s="50"/>
      <c r="C391" s="50"/>
      <c r="D391" s="21" t="s">
        <v>475</v>
      </c>
      <c r="E391" s="6"/>
      <c r="F391" s="7">
        <f t="shared" ref="F391:F395" si="67">SUM(G391:I391)</f>
        <v>988.3</v>
      </c>
      <c r="G391" s="7"/>
      <c r="H391" s="7"/>
      <c r="I391" s="7">
        <v>988.3</v>
      </c>
      <c r="J391" s="14">
        <f t="shared" si="61"/>
        <v>912.69483000000002</v>
      </c>
      <c r="K391" s="7"/>
      <c r="L391" s="7"/>
      <c r="M391" s="14">
        <v>912.69483000000002</v>
      </c>
      <c r="N391" s="7">
        <f t="shared" si="64"/>
        <v>92.34997773955277</v>
      </c>
      <c r="O391" s="7"/>
      <c r="P391" s="7"/>
      <c r="Q391" s="7">
        <f t="shared" si="64"/>
        <v>92.34997773955277</v>
      </c>
    </row>
    <row r="392" spans="1:17" s="3" customFormat="1">
      <c r="A392" s="50"/>
      <c r="B392" s="50"/>
      <c r="C392" s="50"/>
      <c r="D392" s="18"/>
      <c r="E392" s="6" t="s">
        <v>483</v>
      </c>
      <c r="F392" s="7">
        <f t="shared" si="67"/>
        <v>988.3</v>
      </c>
      <c r="G392" s="7"/>
      <c r="H392" s="7"/>
      <c r="I392" s="7">
        <v>988.3</v>
      </c>
      <c r="J392" s="14">
        <f t="shared" si="61"/>
        <v>912.69483000000002</v>
      </c>
      <c r="K392" s="7"/>
      <c r="L392" s="7"/>
      <c r="M392" s="14">
        <v>912.69483000000002</v>
      </c>
      <c r="N392" s="7">
        <f t="shared" si="64"/>
        <v>92.34997773955277</v>
      </c>
      <c r="O392" s="7"/>
      <c r="P392" s="7"/>
      <c r="Q392" s="7">
        <f t="shared" si="64"/>
        <v>92.34997773955277</v>
      </c>
    </row>
    <row r="393" spans="1:17" s="3" customFormat="1" ht="72">
      <c r="A393" s="50"/>
      <c r="B393" s="50"/>
      <c r="C393" s="50"/>
      <c r="D393" s="21" t="s">
        <v>512</v>
      </c>
      <c r="E393" s="6"/>
      <c r="F393" s="7">
        <f>F394+F395</f>
        <v>7096.0573999999988</v>
      </c>
      <c r="G393" s="7">
        <f t="shared" ref="G393:M393" si="68">G394+G395</f>
        <v>5919.65</v>
      </c>
      <c r="H393" s="7">
        <f t="shared" si="68"/>
        <v>1044.64976</v>
      </c>
      <c r="I393" s="7">
        <f t="shared" si="68"/>
        <v>131.75764000000001</v>
      </c>
      <c r="J393" s="14">
        <f t="shared" si="68"/>
        <v>7096.0574399999996</v>
      </c>
      <c r="K393" s="7">
        <f t="shared" si="68"/>
        <v>5919.65</v>
      </c>
      <c r="L393" s="7">
        <f t="shared" si="68"/>
        <v>1044.6497999999999</v>
      </c>
      <c r="M393" s="7">
        <f t="shared" si="68"/>
        <v>131.75764000000001</v>
      </c>
      <c r="N393" s="7">
        <f t="shared" si="64"/>
        <v>100.00000056369332</v>
      </c>
      <c r="O393" s="7">
        <f t="shared" si="64"/>
        <v>100</v>
      </c>
      <c r="P393" s="7">
        <f t="shared" si="64"/>
        <v>100.00000382903451</v>
      </c>
      <c r="Q393" s="7">
        <f t="shared" si="64"/>
        <v>100</v>
      </c>
    </row>
    <row r="394" spans="1:17" s="3" customFormat="1">
      <c r="A394" s="50"/>
      <c r="B394" s="50"/>
      <c r="C394" s="50"/>
      <c r="D394" s="18"/>
      <c r="E394" s="6" t="s">
        <v>485</v>
      </c>
      <c r="F394" s="7">
        <f>SUM(G394:I394)</f>
        <v>6976.1845799999992</v>
      </c>
      <c r="G394" s="7">
        <v>5819.65</v>
      </c>
      <c r="H394" s="7">
        <v>1027.0027</v>
      </c>
      <c r="I394" s="7">
        <v>129.53188</v>
      </c>
      <c r="J394" s="14">
        <f>SUM(K394:M394)</f>
        <v>6976.18462</v>
      </c>
      <c r="K394" s="14">
        <v>5819.65</v>
      </c>
      <c r="L394" s="14">
        <v>1027.0027399999999</v>
      </c>
      <c r="M394" s="14">
        <v>129.53188</v>
      </c>
      <c r="N394" s="7">
        <f>J394/F394*100</f>
        <v>100.00000057337934</v>
      </c>
      <c r="O394" s="7">
        <f>K394/G394*100</f>
        <v>100</v>
      </c>
      <c r="P394" s="7">
        <f>L394/H394*100</f>
        <v>100.00000389482908</v>
      </c>
      <c r="Q394" s="7">
        <f>M394/I394*100</f>
        <v>100</v>
      </c>
    </row>
    <row r="395" spans="1:17" s="3" customFormat="1">
      <c r="A395" s="50"/>
      <c r="B395" s="50"/>
      <c r="C395" s="50"/>
      <c r="D395" s="18"/>
      <c r="E395" s="6" t="s">
        <v>484</v>
      </c>
      <c r="F395" s="7">
        <f t="shared" si="67"/>
        <v>119.87281999999999</v>
      </c>
      <c r="G395" s="7">
        <v>100</v>
      </c>
      <c r="H395" s="7">
        <v>17.64706</v>
      </c>
      <c r="I395" s="7">
        <v>2.2257600000000002</v>
      </c>
      <c r="J395" s="14">
        <f t="shared" si="61"/>
        <v>119.87281999999999</v>
      </c>
      <c r="K395" s="7">
        <v>100</v>
      </c>
      <c r="L395" s="7">
        <v>17.64706</v>
      </c>
      <c r="M395" s="7">
        <v>2.2257600000000002</v>
      </c>
      <c r="N395" s="7">
        <f t="shared" si="64"/>
        <v>100</v>
      </c>
      <c r="O395" s="7">
        <f t="shared" si="64"/>
        <v>100</v>
      </c>
      <c r="P395" s="7">
        <f t="shared" si="64"/>
        <v>100</v>
      </c>
      <c r="Q395" s="7">
        <f t="shared" si="64"/>
        <v>100</v>
      </c>
    </row>
    <row r="396" spans="1:17" ht="22.5">
      <c r="A396" s="61" t="s">
        <v>102</v>
      </c>
      <c r="B396" s="61" t="s">
        <v>314</v>
      </c>
      <c r="C396" s="61" t="s">
        <v>315</v>
      </c>
      <c r="D396" s="24" t="s">
        <v>16</v>
      </c>
      <c r="E396" s="4"/>
      <c r="F396" s="14">
        <f t="shared" si="60"/>
        <v>988.3</v>
      </c>
      <c r="G396" s="14"/>
      <c r="H396" s="14"/>
      <c r="I396" s="14">
        <v>988.3</v>
      </c>
      <c r="J396" s="14">
        <f t="shared" si="61"/>
        <v>912.69483000000002</v>
      </c>
      <c r="K396" s="14"/>
      <c r="L396" s="14"/>
      <c r="M396" s="14">
        <v>912.69483000000002</v>
      </c>
      <c r="N396" s="7">
        <f t="shared" si="64"/>
        <v>92.34997773955277</v>
      </c>
      <c r="O396" s="7"/>
      <c r="P396" s="7"/>
      <c r="Q396" s="7">
        <f t="shared" si="64"/>
        <v>92.34997773955277</v>
      </c>
    </row>
    <row r="397" spans="1:17" ht="51">
      <c r="A397" s="61"/>
      <c r="B397" s="61"/>
      <c r="C397" s="61"/>
      <c r="D397" s="11" t="s">
        <v>475</v>
      </c>
      <c r="E397" s="4"/>
      <c r="F397" s="14">
        <f t="shared" si="60"/>
        <v>988.3</v>
      </c>
      <c r="G397" s="14"/>
      <c r="H397" s="14"/>
      <c r="I397" s="14">
        <v>988.3</v>
      </c>
      <c r="J397" s="14">
        <f t="shared" si="61"/>
        <v>912.69483000000002</v>
      </c>
      <c r="K397" s="14"/>
      <c r="L397" s="14"/>
      <c r="M397" s="14">
        <v>912.69483000000002</v>
      </c>
      <c r="N397" s="7">
        <f t="shared" ref="N397:Q413" si="69">J397/F397*100</f>
        <v>92.34997773955277</v>
      </c>
      <c r="O397" s="7"/>
      <c r="P397" s="7"/>
      <c r="Q397" s="7">
        <f t="shared" si="69"/>
        <v>92.34997773955277</v>
      </c>
    </row>
    <row r="398" spans="1:17">
      <c r="A398" s="61"/>
      <c r="B398" s="61"/>
      <c r="C398" s="61"/>
      <c r="D398" s="11"/>
      <c r="E398" s="4" t="s">
        <v>483</v>
      </c>
      <c r="F398" s="14">
        <f t="shared" si="60"/>
        <v>988.3</v>
      </c>
      <c r="G398" s="14"/>
      <c r="H398" s="14"/>
      <c r="I398" s="14">
        <v>988.3</v>
      </c>
      <c r="J398" s="14">
        <f t="shared" si="61"/>
        <v>912.69483000000002</v>
      </c>
      <c r="K398" s="14"/>
      <c r="L398" s="14"/>
      <c r="M398" s="14">
        <v>912.69483000000002</v>
      </c>
      <c r="N398" s="7">
        <f t="shared" si="69"/>
        <v>92.34997773955277</v>
      </c>
      <c r="O398" s="7"/>
      <c r="P398" s="7"/>
      <c r="Q398" s="7">
        <f t="shared" si="69"/>
        <v>92.34997773955277</v>
      </c>
    </row>
    <row r="399" spans="1:17" ht="34.5" customHeight="1">
      <c r="A399" s="61" t="s">
        <v>316</v>
      </c>
      <c r="B399" s="61" t="s">
        <v>317</v>
      </c>
      <c r="C399" s="61" t="s">
        <v>318</v>
      </c>
      <c r="D399" s="24" t="s">
        <v>16</v>
      </c>
      <c r="E399" s="4"/>
      <c r="F399" s="14">
        <f t="shared" si="60"/>
        <v>6976.1845799999992</v>
      </c>
      <c r="G399" s="14">
        <v>5819.65</v>
      </c>
      <c r="H399" s="14">
        <v>1027.0027</v>
      </c>
      <c r="I399" s="14">
        <v>129.53188</v>
      </c>
      <c r="J399" s="14">
        <f t="shared" si="61"/>
        <v>6976.18462</v>
      </c>
      <c r="K399" s="14">
        <v>5819.65</v>
      </c>
      <c r="L399" s="14">
        <v>1027.0027399999999</v>
      </c>
      <c r="M399" s="14">
        <v>129.53188</v>
      </c>
      <c r="N399" s="7">
        <f t="shared" si="69"/>
        <v>100.00000057337934</v>
      </c>
      <c r="O399" s="7">
        <f t="shared" si="69"/>
        <v>100</v>
      </c>
      <c r="P399" s="7">
        <f t="shared" si="69"/>
        <v>100.00000389482908</v>
      </c>
      <c r="Q399" s="7">
        <f t="shared" si="69"/>
        <v>100</v>
      </c>
    </row>
    <row r="400" spans="1:17" ht="56.25" customHeight="1">
      <c r="A400" s="61"/>
      <c r="B400" s="61"/>
      <c r="C400" s="61"/>
      <c r="D400" s="21" t="s">
        <v>512</v>
      </c>
      <c r="E400" s="4"/>
      <c r="F400" s="14">
        <f t="shared" si="60"/>
        <v>6976.1845799999992</v>
      </c>
      <c r="G400" s="14">
        <v>5819.65</v>
      </c>
      <c r="H400" s="14">
        <v>1027.0027</v>
      </c>
      <c r="I400" s="14">
        <v>129.53188</v>
      </c>
      <c r="J400" s="14">
        <f t="shared" si="61"/>
        <v>6976.18462</v>
      </c>
      <c r="K400" s="14">
        <v>5819.65</v>
      </c>
      <c r="L400" s="14">
        <v>1027.0027399999999</v>
      </c>
      <c r="M400" s="14">
        <v>129.53188</v>
      </c>
      <c r="N400" s="7">
        <f t="shared" si="69"/>
        <v>100.00000057337934</v>
      </c>
      <c r="O400" s="7">
        <f t="shared" si="69"/>
        <v>100</v>
      </c>
      <c r="P400" s="7">
        <f t="shared" si="69"/>
        <v>100.00000389482908</v>
      </c>
      <c r="Q400" s="7">
        <f t="shared" si="69"/>
        <v>100</v>
      </c>
    </row>
    <row r="401" spans="1:17" ht="49.5" customHeight="1">
      <c r="A401" s="61"/>
      <c r="B401" s="61"/>
      <c r="C401" s="61"/>
      <c r="D401" s="11"/>
      <c r="E401" s="4" t="s">
        <v>485</v>
      </c>
      <c r="F401" s="14">
        <f t="shared" si="60"/>
        <v>6976.1845799999992</v>
      </c>
      <c r="G401" s="14">
        <v>5819.65</v>
      </c>
      <c r="H401" s="14">
        <v>1027.0027</v>
      </c>
      <c r="I401" s="14">
        <v>129.53188</v>
      </c>
      <c r="J401" s="14">
        <f t="shared" si="61"/>
        <v>6976.18462</v>
      </c>
      <c r="K401" s="14">
        <v>5819.65</v>
      </c>
      <c r="L401" s="14">
        <v>1027.0027399999999</v>
      </c>
      <c r="M401" s="14">
        <v>129.53188</v>
      </c>
      <c r="N401" s="7">
        <f t="shared" si="69"/>
        <v>100.00000057337934</v>
      </c>
      <c r="O401" s="7">
        <f t="shared" si="69"/>
        <v>100</v>
      </c>
      <c r="P401" s="7">
        <f t="shared" si="69"/>
        <v>100.00000389482908</v>
      </c>
      <c r="Q401" s="7">
        <f t="shared" si="69"/>
        <v>100</v>
      </c>
    </row>
    <row r="402" spans="1:17" ht="22.5">
      <c r="A402" s="61" t="s">
        <v>319</v>
      </c>
      <c r="B402" s="61" t="s">
        <v>320</v>
      </c>
      <c r="C402" s="61" t="s">
        <v>321</v>
      </c>
      <c r="D402" s="24" t="s">
        <v>16</v>
      </c>
      <c r="E402" s="4"/>
      <c r="F402" s="14">
        <f t="shared" si="60"/>
        <v>119.872</v>
      </c>
      <c r="G402" s="14">
        <v>100</v>
      </c>
      <c r="H402" s="14">
        <v>17.657</v>
      </c>
      <c r="I402" s="14">
        <v>2.2149999999999999</v>
      </c>
      <c r="J402" s="14">
        <f t="shared" si="61"/>
        <v>119.872</v>
      </c>
      <c r="K402" s="14">
        <v>100</v>
      </c>
      <c r="L402" s="14">
        <v>17.657</v>
      </c>
      <c r="M402" s="14">
        <v>2.2149999999999999</v>
      </c>
      <c r="N402" s="7">
        <f t="shared" si="69"/>
        <v>100</v>
      </c>
      <c r="O402" s="7">
        <f t="shared" si="69"/>
        <v>100</v>
      </c>
      <c r="P402" s="7">
        <f t="shared" si="69"/>
        <v>100</v>
      </c>
      <c r="Q402" s="7">
        <f t="shared" si="69"/>
        <v>100</v>
      </c>
    </row>
    <row r="403" spans="1:17" ht="72">
      <c r="A403" s="61"/>
      <c r="B403" s="61"/>
      <c r="C403" s="61"/>
      <c r="D403" s="21" t="s">
        <v>512</v>
      </c>
      <c r="E403" s="4"/>
      <c r="F403" s="14">
        <f t="shared" si="60"/>
        <v>119.872</v>
      </c>
      <c r="G403" s="14">
        <v>100</v>
      </c>
      <c r="H403" s="14">
        <v>17.657</v>
      </c>
      <c r="I403" s="14">
        <v>2.2149999999999999</v>
      </c>
      <c r="J403" s="14">
        <f t="shared" si="61"/>
        <v>119.872</v>
      </c>
      <c r="K403" s="14">
        <v>100</v>
      </c>
      <c r="L403" s="14">
        <v>17.657</v>
      </c>
      <c r="M403" s="14">
        <v>2.2149999999999999</v>
      </c>
      <c r="N403" s="7">
        <f t="shared" si="69"/>
        <v>100</v>
      </c>
      <c r="O403" s="7">
        <f t="shared" si="69"/>
        <v>100</v>
      </c>
      <c r="P403" s="7">
        <f t="shared" si="69"/>
        <v>100</v>
      </c>
      <c r="Q403" s="7">
        <f t="shared" si="69"/>
        <v>100</v>
      </c>
    </row>
    <row r="404" spans="1:17">
      <c r="A404" s="61"/>
      <c r="B404" s="61"/>
      <c r="C404" s="61"/>
      <c r="D404" s="11"/>
      <c r="E404" s="4" t="s">
        <v>484</v>
      </c>
      <c r="F404" s="14">
        <f t="shared" si="60"/>
        <v>119.87281999999999</v>
      </c>
      <c r="G404" s="14">
        <v>100</v>
      </c>
      <c r="H404" s="14">
        <v>17.64706</v>
      </c>
      <c r="I404" s="14">
        <v>2.2257600000000002</v>
      </c>
      <c r="J404" s="14">
        <f t="shared" si="61"/>
        <v>119.87281999999999</v>
      </c>
      <c r="K404" s="14">
        <v>100</v>
      </c>
      <c r="L404" s="14">
        <v>17.64706</v>
      </c>
      <c r="M404" s="14">
        <v>2.2257600000000002</v>
      </c>
      <c r="N404" s="7">
        <f t="shared" si="69"/>
        <v>100</v>
      </c>
      <c r="O404" s="7">
        <f t="shared" si="69"/>
        <v>100</v>
      </c>
      <c r="P404" s="7">
        <f t="shared" si="69"/>
        <v>100</v>
      </c>
      <c r="Q404" s="7">
        <f t="shared" si="69"/>
        <v>100</v>
      </c>
    </row>
    <row r="405" spans="1:17" s="3" customFormat="1" ht="44.25" customHeight="1">
      <c r="A405" s="50" t="s">
        <v>673</v>
      </c>
      <c r="B405" s="50" t="s">
        <v>322</v>
      </c>
      <c r="C405" s="50" t="s">
        <v>323</v>
      </c>
      <c r="D405" s="17" t="s">
        <v>16</v>
      </c>
      <c r="E405" s="6"/>
      <c r="F405" s="7">
        <f t="shared" si="60"/>
        <v>12638.3</v>
      </c>
      <c r="G405" s="7"/>
      <c r="H405" s="7"/>
      <c r="I405" s="7">
        <v>12638.3</v>
      </c>
      <c r="J405" s="7">
        <f t="shared" si="61"/>
        <v>10531.627</v>
      </c>
      <c r="K405" s="7"/>
      <c r="L405" s="7"/>
      <c r="M405" s="7">
        <v>10531.627</v>
      </c>
      <c r="N405" s="7">
        <f t="shared" si="69"/>
        <v>83.331041358410545</v>
      </c>
      <c r="O405" s="7"/>
      <c r="P405" s="7"/>
      <c r="Q405" s="7">
        <f t="shared" si="69"/>
        <v>83.331041358410545</v>
      </c>
    </row>
    <row r="406" spans="1:17" s="3" customFormat="1" ht="33.75">
      <c r="A406" s="50"/>
      <c r="B406" s="50"/>
      <c r="C406" s="50"/>
      <c r="D406" s="17" t="s">
        <v>475</v>
      </c>
      <c r="E406" s="6"/>
      <c r="F406" s="7">
        <f t="shared" si="60"/>
        <v>12638.3</v>
      </c>
      <c r="G406" s="7"/>
      <c r="H406" s="7"/>
      <c r="I406" s="7">
        <v>12638.3</v>
      </c>
      <c r="J406" s="7">
        <f t="shared" si="61"/>
        <v>10531.627</v>
      </c>
      <c r="K406" s="7"/>
      <c r="L406" s="7"/>
      <c r="M406" s="7">
        <v>10531.627</v>
      </c>
      <c r="N406" s="7">
        <f t="shared" si="69"/>
        <v>83.331041358410545</v>
      </c>
      <c r="O406" s="7"/>
      <c r="P406" s="7"/>
      <c r="Q406" s="7">
        <f t="shared" si="69"/>
        <v>83.331041358410545</v>
      </c>
    </row>
    <row r="407" spans="1:17" s="3" customFormat="1">
      <c r="A407" s="50"/>
      <c r="B407" s="50"/>
      <c r="C407" s="50"/>
      <c r="D407" s="18"/>
      <c r="E407" s="6" t="s">
        <v>486</v>
      </c>
      <c r="F407" s="7">
        <v>12325.8</v>
      </c>
      <c r="G407" s="7"/>
      <c r="H407" s="7"/>
      <c r="I407" s="7">
        <v>12325.8</v>
      </c>
      <c r="J407" s="7">
        <v>10435.74019</v>
      </c>
      <c r="K407" s="7"/>
      <c r="L407" s="7"/>
      <c r="M407" s="7">
        <v>10435.74019</v>
      </c>
      <c r="N407" s="7">
        <f t="shared" si="69"/>
        <v>84.665824449528643</v>
      </c>
      <c r="O407" s="7"/>
      <c r="P407" s="7"/>
      <c r="Q407" s="7">
        <f t="shared" si="69"/>
        <v>84.665824449528643</v>
      </c>
    </row>
    <row r="408" spans="1:17" s="3" customFormat="1">
      <c r="A408" s="50"/>
      <c r="B408" s="50"/>
      <c r="C408" s="50"/>
      <c r="D408" s="18"/>
      <c r="E408" s="6" t="s">
        <v>487</v>
      </c>
      <c r="F408" s="7">
        <v>312.5</v>
      </c>
      <c r="G408" s="7"/>
      <c r="H408" s="7"/>
      <c r="I408" s="7">
        <v>312.5</v>
      </c>
      <c r="J408" s="7">
        <v>95.886859999999999</v>
      </c>
      <c r="K408" s="7"/>
      <c r="L408" s="7"/>
      <c r="M408" s="7">
        <v>95.886859999999999</v>
      </c>
      <c r="N408" s="7">
        <f t="shared" si="69"/>
        <v>30.683795199999999</v>
      </c>
      <c r="O408" s="7"/>
      <c r="P408" s="7"/>
      <c r="Q408" s="7">
        <f t="shared" si="69"/>
        <v>30.683795199999999</v>
      </c>
    </row>
    <row r="409" spans="1:17" s="3" customFormat="1" ht="44.25" customHeight="1">
      <c r="A409" s="50" t="s">
        <v>324</v>
      </c>
      <c r="B409" s="50" t="s">
        <v>325</v>
      </c>
      <c r="C409" s="50" t="s">
        <v>326</v>
      </c>
      <c r="D409" s="17" t="s">
        <v>16</v>
      </c>
      <c r="E409" s="6"/>
      <c r="F409" s="7">
        <f t="shared" si="60"/>
        <v>12638.3</v>
      </c>
      <c r="G409" s="7"/>
      <c r="H409" s="7"/>
      <c r="I409" s="7">
        <v>12638.3</v>
      </c>
      <c r="J409" s="7">
        <f t="shared" si="61"/>
        <v>10531.627</v>
      </c>
      <c r="K409" s="7"/>
      <c r="L409" s="7"/>
      <c r="M409" s="7">
        <v>10531.627</v>
      </c>
      <c r="N409" s="7">
        <f t="shared" si="69"/>
        <v>83.331041358410545</v>
      </c>
      <c r="O409" s="7"/>
      <c r="P409" s="7"/>
      <c r="Q409" s="7">
        <f t="shared" si="69"/>
        <v>83.331041358410545</v>
      </c>
    </row>
    <row r="410" spans="1:17" s="3" customFormat="1" ht="33.75">
      <c r="A410" s="50"/>
      <c r="B410" s="50"/>
      <c r="C410" s="50"/>
      <c r="D410" s="17" t="s">
        <v>475</v>
      </c>
      <c r="E410" s="6"/>
      <c r="F410" s="7">
        <f t="shared" si="60"/>
        <v>12638.3</v>
      </c>
      <c r="G410" s="7"/>
      <c r="H410" s="7"/>
      <c r="I410" s="7">
        <v>12638.3</v>
      </c>
      <c r="J410" s="7">
        <f t="shared" si="61"/>
        <v>10531.627</v>
      </c>
      <c r="K410" s="7"/>
      <c r="L410" s="7"/>
      <c r="M410" s="7">
        <v>10531.627</v>
      </c>
      <c r="N410" s="7">
        <f t="shared" si="69"/>
        <v>83.331041358410545</v>
      </c>
      <c r="O410" s="7"/>
      <c r="P410" s="7"/>
      <c r="Q410" s="7">
        <f t="shared" si="69"/>
        <v>83.331041358410545</v>
      </c>
    </row>
    <row r="411" spans="1:17" s="3" customFormat="1">
      <c r="A411" s="50"/>
      <c r="B411" s="50"/>
      <c r="C411" s="50"/>
      <c r="D411" s="18"/>
      <c r="E411" s="6" t="s">
        <v>486</v>
      </c>
      <c r="F411" s="7">
        <v>12325.8</v>
      </c>
      <c r="G411" s="7"/>
      <c r="H411" s="7"/>
      <c r="I411" s="7">
        <v>12325.8</v>
      </c>
      <c r="J411" s="7">
        <v>10435.74019</v>
      </c>
      <c r="K411" s="7"/>
      <c r="L411" s="7"/>
      <c r="M411" s="7">
        <v>10435.74019</v>
      </c>
      <c r="N411" s="7">
        <f t="shared" si="69"/>
        <v>84.665824449528643</v>
      </c>
      <c r="O411" s="7"/>
      <c r="P411" s="7"/>
      <c r="Q411" s="7">
        <f t="shared" si="69"/>
        <v>84.665824449528643</v>
      </c>
    </row>
    <row r="412" spans="1:17" s="3" customFormat="1">
      <c r="A412" s="50"/>
      <c r="B412" s="50"/>
      <c r="C412" s="50"/>
      <c r="D412" s="18"/>
      <c r="E412" s="6" t="s">
        <v>487</v>
      </c>
      <c r="F412" s="7">
        <v>312.5</v>
      </c>
      <c r="G412" s="7"/>
      <c r="H412" s="7"/>
      <c r="I412" s="7">
        <v>312.5</v>
      </c>
      <c r="J412" s="7">
        <v>95.886859999999999</v>
      </c>
      <c r="K412" s="7"/>
      <c r="L412" s="7"/>
      <c r="M412" s="7">
        <v>95.886859999999999</v>
      </c>
      <c r="N412" s="7">
        <f t="shared" si="69"/>
        <v>30.683795199999999</v>
      </c>
      <c r="O412" s="7"/>
      <c r="P412" s="7"/>
      <c r="Q412" s="7">
        <f t="shared" si="69"/>
        <v>30.683795199999999</v>
      </c>
    </row>
    <row r="413" spans="1:17" s="3" customFormat="1" ht="102" customHeight="1">
      <c r="A413" s="50" t="s">
        <v>674</v>
      </c>
      <c r="B413" s="50" t="s">
        <v>327</v>
      </c>
      <c r="C413" s="50" t="s">
        <v>328</v>
      </c>
      <c r="D413" s="17" t="s">
        <v>16</v>
      </c>
      <c r="E413" s="6"/>
      <c r="F413" s="7">
        <f t="shared" ref="F413:J413" si="70">SUM(F415:F419)</f>
        <v>20324.099999999999</v>
      </c>
      <c r="G413" s="7"/>
      <c r="H413" s="7"/>
      <c r="I413" s="7">
        <f t="shared" si="70"/>
        <v>20324.099999999999</v>
      </c>
      <c r="J413" s="7">
        <f t="shared" si="70"/>
        <v>15899.280999999999</v>
      </c>
      <c r="K413" s="7"/>
      <c r="L413" s="7"/>
      <c r="M413" s="7">
        <f>SUM(M415:M419)</f>
        <v>15899.280999999999</v>
      </c>
      <c r="N413" s="7">
        <f t="shared" si="69"/>
        <v>78.228708774312267</v>
      </c>
      <c r="O413" s="7"/>
      <c r="P413" s="7"/>
      <c r="Q413" s="7">
        <f t="shared" si="69"/>
        <v>78.228708774312267</v>
      </c>
    </row>
    <row r="414" spans="1:17" s="3" customFormat="1" ht="48" customHeight="1">
      <c r="A414" s="50"/>
      <c r="B414" s="50"/>
      <c r="C414" s="50"/>
      <c r="D414" s="18" t="s">
        <v>475</v>
      </c>
      <c r="E414" s="6"/>
      <c r="F414" s="7">
        <f>SUM(G414:I414)</f>
        <v>20324.099999999999</v>
      </c>
      <c r="G414" s="7"/>
      <c r="H414" s="7"/>
      <c r="I414" s="7">
        <v>20324.099999999999</v>
      </c>
      <c r="J414" s="7">
        <f t="shared" si="61"/>
        <v>15899.28</v>
      </c>
      <c r="K414" s="7"/>
      <c r="L414" s="7"/>
      <c r="M414" s="7">
        <v>15899.28</v>
      </c>
      <c r="N414" s="7">
        <f t="shared" ref="N414:Q429" si="71">J414/F414*100</f>
        <v>78.228703854045207</v>
      </c>
      <c r="O414" s="7"/>
      <c r="P414" s="7"/>
      <c r="Q414" s="7">
        <f t="shared" si="71"/>
        <v>78.228703854045207</v>
      </c>
    </row>
    <row r="415" spans="1:17" s="3" customFormat="1">
      <c r="A415" s="50"/>
      <c r="B415" s="50"/>
      <c r="C415" s="50"/>
      <c r="D415" s="18"/>
      <c r="E415" s="6" t="s">
        <v>488</v>
      </c>
      <c r="F415" s="7">
        <v>9826.2999999999993</v>
      </c>
      <c r="G415" s="7"/>
      <c r="H415" s="7"/>
      <c r="I415" s="7">
        <v>9826.2999999999993</v>
      </c>
      <c r="J415" s="7">
        <v>8248.5007600000008</v>
      </c>
      <c r="K415" s="7"/>
      <c r="L415" s="7"/>
      <c r="M415" s="7">
        <v>8248.5007600000008</v>
      </c>
      <c r="N415" s="7">
        <f t="shared" si="71"/>
        <v>83.943099233689196</v>
      </c>
      <c r="O415" s="7"/>
      <c r="P415" s="7"/>
      <c r="Q415" s="7">
        <f t="shared" si="71"/>
        <v>83.943099233689196</v>
      </c>
    </row>
    <row r="416" spans="1:17" s="3" customFormat="1">
      <c r="A416" s="50"/>
      <c r="B416" s="50"/>
      <c r="C416" s="50"/>
      <c r="D416" s="18"/>
      <c r="E416" s="6" t="s">
        <v>489</v>
      </c>
      <c r="F416" s="7">
        <v>5718.1</v>
      </c>
      <c r="G416" s="7"/>
      <c r="H416" s="7"/>
      <c r="I416" s="7">
        <v>5718.1</v>
      </c>
      <c r="J416" s="7">
        <v>3438.20804</v>
      </c>
      <c r="K416" s="7"/>
      <c r="L416" s="7"/>
      <c r="M416" s="7">
        <v>3438.20804</v>
      </c>
      <c r="N416" s="7">
        <f t="shared" si="71"/>
        <v>60.12850492296392</v>
      </c>
      <c r="O416" s="7"/>
      <c r="P416" s="7"/>
      <c r="Q416" s="7">
        <f t="shared" si="71"/>
        <v>60.12850492296392</v>
      </c>
    </row>
    <row r="417" spans="1:17" s="3" customFormat="1">
      <c r="A417" s="50"/>
      <c r="B417" s="50"/>
      <c r="C417" s="50"/>
      <c r="D417" s="18"/>
      <c r="E417" s="6" t="s">
        <v>490</v>
      </c>
      <c r="F417" s="7">
        <v>4300.7</v>
      </c>
      <c r="G417" s="7"/>
      <c r="H417" s="7"/>
      <c r="I417" s="7">
        <v>4300.7</v>
      </c>
      <c r="J417" s="7">
        <v>4151.0330000000004</v>
      </c>
      <c r="K417" s="7"/>
      <c r="L417" s="7"/>
      <c r="M417" s="7">
        <v>4151.0330000000004</v>
      </c>
      <c r="N417" s="7">
        <f t="shared" si="71"/>
        <v>96.519938614644147</v>
      </c>
      <c r="O417" s="7"/>
      <c r="P417" s="7"/>
      <c r="Q417" s="7">
        <f t="shared" si="71"/>
        <v>96.519938614644147</v>
      </c>
    </row>
    <row r="418" spans="1:17" s="3" customFormat="1">
      <c r="A418" s="50"/>
      <c r="B418" s="50"/>
      <c r="C418" s="50"/>
      <c r="D418" s="18"/>
      <c r="E418" s="6" t="s">
        <v>492</v>
      </c>
      <c r="F418" s="7">
        <f t="shared" ref="F418:F419" si="72">SUM(G418:I418)</f>
        <v>320</v>
      </c>
      <c r="G418" s="7"/>
      <c r="H418" s="7"/>
      <c r="I418" s="7">
        <v>320</v>
      </c>
      <c r="J418" s="7">
        <f t="shared" ref="J418:J419" si="73">SUM(K418:M418)</f>
        <v>54.64</v>
      </c>
      <c r="K418" s="7"/>
      <c r="L418" s="7"/>
      <c r="M418" s="7">
        <v>54.64</v>
      </c>
      <c r="N418" s="7">
        <f t="shared" si="71"/>
        <v>17.075000000000003</v>
      </c>
      <c r="O418" s="7"/>
      <c r="P418" s="7"/>
      <c r="Q418" s="7">
        <f t="shared" si="71"/>
        <v>17.075000000000003</v>
      </c>
    </row>
    <row r="419" spans="1:17" s="3" customFormat="1" ht="12" customHeight="1">
      <c r="A419" s="50"/>
      <c r="B419" s="50"/>
      <c r="C419" s="50"/>
      <c r="D419" s="18"/>
      <c r="E419" s="6" t="s">
        <v>491</v>
      </c>
      <c r="F419" s="7">
        <f t="shared" si="72"/>
        <v>159</v>
      </c>
      <c r="G419" s="7"/>
      <c r="H419" s="7"/>
      <c r="I419" s="7">
        <v>159</v>
      </c>
      <c r="J419" s="7">
        <f t="shared" si="73"/>
        <v>6.8992000000000004</v>
      </c>
      <c r="K419" s="7"/>
      <c r="L419" s="7"/>
      <c r="M419" s="7">
        <v>6.8992000000000004</v>
      </c>
      <c r="N419" s="7">
        <f t="shared" si="71"/>
        <v>4.3391194968553464</v>
      </c>
      <c r="O419" s="7"/>
      <c r="P419" s="7"/>
      <c r="Q419" s="7">
        <f t="shared" si="71"/>
        <v>4.3391194968553464</v>
      </c>
    </row>
    <row r="420" spans="1:17" s="3" customFormat="1" ht="33" customHeight="1">
      <c r="A420" s="50" t="s">
        <v>329</v>
      </c>
      <c r="B420" s="50" t="s">
        <v>330</v>
      </c>
      <c r="C420" s="50" t="s">
        <v>331</v>
      </c>
      <c r="D420" s="17" t="s">
        <v>16</v>
      </c>
      <c r="E420" s="6"/>
      <c r="F420" s="7">
        <f t="shared" si="60"/>
        <v>19845.099999999999</v>
      </c>
      <c r="G420" s="7"/>
      <c r="H420" s="7"/>
      <c r="I420" s="7">
        <v>19845.099999999999</v>
      </c>
      <c r="J420" s="7">
        <f t="shared" si="61"/>
        <v>15837.741</v>
      </c>
      <c r="K420" s="7"/>
      <c r="L420" s="7"/>
      <c r="M420" s="7">
        <v>15837.741</v>
      </c>
      <c r="N420" s="7">
        <f t="shared" si="71"/>
        <v>79.806808733642072</v>
      </c>
      <c r="O420" s="7"/>
      <c r="P420" s="7"/>
      <c r="Q420" s="7">
        <f t="shared" si="71"/>
        <v>79.806808733642072</v>
      </c>
    </row>
    <row r="421" spans="1:17" s="3" customFormat="1" ht="49.5" customHeight="1">
      <c r="A421" s="50"/>
      <c r="B421" s="50"/>
      <c r="C421" s="50"/>
      <c r="D421" s="21" t="s">
        <v>475</v>
      </c>
      <c r="E421" s="6"/>
      <c r="F421" s="7">
        <f t="shared" si="60"/>
        <v>19845.099999999999</v>
      </c>
      <c r="G421" s="7"/>
      <c r="H421" s="7"/>
      <c r="I421" s="7">
        <v>19845.099999999999</v>
      </c>
      <c r="J421" s="7">
        <f t="shared" si="61"/>
        <v>15837.74</v>
      </c>
      <c r="K421" s="7"/>
      <c r="L421" s="7"/>
      <c r="M421" s="7">
        <v>15837.74</v>
      </c>
      <c r="N421" s="7">
        <f t="shared" si="71"/>
        <v>79.806803694614786</v>
      </c>
      <c r="O421" s="7"/>
      <c r="P421" s="7"/>
      <c r="Q421" s="7">
        <f t="shared" si="71"/>
        <v>79.806803694614786</v>
      </c>
    </row>
    <row r="422" spans="1:17" s="3" customFormat="1">
      <c r="A422" s="50"/>
      <c r="B422" s="50"/>
      <c r="C422" s="50"/>
      <c r="D422" s="18"/>
      <c r="E422" s="6" t="s">
        <v>488</v>
      </c>
      <c r="F422" s="7">
        <v>9826.2999999999993</v>
      </c>
      <c r="G422" s="7"/>
      <c r="H422" s="7"/>
      <c r="I422" s="7">
        <v>9826.2999999999993</v>
      </c>
      <c r="J422" s="7">
        <v>8248.5007600000008</v>
      </c>
      <c r="K422" s="7"/>
      <c r="L422" s="7"/>
      <c r="M422" s="7">
        <v>8248.5007600000008</v>
      </c>
      <c r="N422" s="7">
        <f t="shared" si="71"/>
        <v>83.943099233689196</v>
      </c>
      <c r="O422" s="7"/>
      <c r="P422" s="7"/>
      <c r="Q422" s="7">
        <f t="shared" si="71"/>
        <v>83.943099233689196</v>
      </c>
    </row>
    <row r="423" spans="1:17" s="3" customFormat="1">
      <c r="A423" s="50"/>
      <c r="B423" s="50"/>
      <c r="C423" s="50"/>
      <c r="D423" s="18"/>
      <c r="E423" s="6" t="s">
        <v>489</v>
      </c>
      <c r="F423" s="7">
        <v>5718.1</v>
      </c>
      <c r="G423" s="7"/>
      <c r="H423" s="7"/>
      <c r="I423" s="7">
        <v>5718.1</v>
      </c>
      <c r="J423" s="7">
        <v>3438.20804</v>
      </c>
      <c r="K423" s="7"/>
      <c r="L423" s="7"/>
      <c r="M423" s="7">
        <v>3438.20804</v>
      </c>
      <c r="N423" s="7">
        <f t="shared" si="71"/>
        <v>60.12850492296392</v>
      </c>
      <c r="O423" s="7"/>
      <c r="P423" s="7"/>
      <c r="Q423" s="7">
        <f t="shared" si="71"/>
        <v>60.12850492296392</v>
      </c>
    </row>
    <row r="424" spans="1:17" s="3" customFormat="1">
      <c r="A424" s="50"/>
      <c r="B424" s="50"/>
      <c r="C424" s="50"/>
      <c r="D424" s="18"/>
      <c r="E424" s="6" t="s">
        <v>490</v>
      </c>
      <c r="F424" s="7">
        <v>4300.7</v>
      </c>
      <c r="G424" s="7"/>
      <c r="H424" s="7"/>
      <c r="I424" s="7">
        <v>4300.7</v>
      </c>
      <c r="J424" s="7">
        <v>4151.0330000000004</v>
      </c>
      <c r="K424" s="7"/>
      <c r="L424" s="7"/>
      <c r="M424" s="7">
        <v>4151.0330000000004</v>
      </c>
      <c r="N424" s="7">
        <f t="shared" si="71"/>
        <v>96.519938614644147</v>
      </c>
      <c r="O424" s="7"/>
      <c r="P424" s="7"/>
      <c r="Q424" s="7">
        <f t="shared" si="71"/>
        <v>96.519938614644147</v>
      </c>
    </row>
    <row r="425" spans="1:17" ht="34.5" customHeight="1">
      <c r="A425" s="61" t="s">
        <v>332</v>
      </c>
      <c r="B425" s="61" t="s">
        <v>304</v>
      </c>
      <c r="C425" s="61" t="s">
        <v>333</v>
      </c>
      <c r="D425" s="17" t="s">
        <v>16</v>
      </c>
      <c r="E425" s="4"/>
      <c r="F425" s="14">
        <f t="shared" si="60"/>
        <v>320</v>
      </c>
      <c r="G425" s="14"/>
      <c r="H425" s="14"/>
      <c r="I425" s="14">
        <v>320</v>
      </c>
      <c r="J425" s="14">
        <f t="shared" si="61"/>
        <v>54.64</v>
      </c>
      <c r="K425" s="14"/>
      <c r="L425" s="14"/>
      <c r="M425" s="14">
        <v>54.64</v>
      </c>
      <c r="N425" s="7">
        <f t="shared" si="71"/>
        <v>17.075000000000003</v>
      </c>
      <c r="O425" s="7"/>
      <c r="P425" s="7"/>
      <c r="Q425" s="7">
        <f t="shared" si="71"/>
        <v>17.075000000000003</v>
      </c>
    </row>
    <row r="426" spans="1:17" ht="56.25" customHeight="1">
      <c r="A426" s="61"/>
      <c r="B426" s="61"/>
      <c r="C426" s="61"/>
      <c r="D426" s="21" t="s">
        <v>475</v>
      </c>
      <c r="E426" s="4"/>
      <c r="F426" s="14">
        <f t="shared" si="60"/>
        <v>320</v>
      </c>
      <c r="G426" s="14"/>
      <c r="H426" s="14"/>
      <c r="I426" s="14">
        <v>320</v>
      </c>
      <c r="J426" s="14">
        <f t="shared" si="61"/>
        <v>54.64</v>
      </c>
      <c r="K426" s="14"/>
      <c r="L426" s="14"/>
      <c r="M426" s="14">
        <v>54.64</v>
      </c>
      <c r="N426" s="7">
        <f t="shared" si="71"/>
        <v>17.075000000000003</v>
      </c>
      <c r="O426" s="7"/>
      <c r="P426" s="7"/>
      <c r="Q426" s="7">
        <f t="shared" si="71"/>
        <v>17.075000000000003</v>
      </c>
    </row>
    <row r="427" spans="1:17" ht="49.5" customHeight="1">
      <c r="A427" s="61"/>
      <c r="B427" s="61"/>
      <c r="C427" s="61"/>
      <c r="D427" s="11"/>
      <c r="E427" s="4" t="s">
        <v>492</v>
      </c>
      <c r="F427" s="14">
        <f t="shared" ref="F427" si="74">SUM(G427:I427)</f>
        <v>320</v>
      </c>
      <c r="G427" s="14"/>
      <c r="H427" s="14"/>
      <c r="I427" s="14">
        <v>320</v>
      </c>
      <c r="J427" s="14">
        <f t="shared" si="61"/>
        <v>54.64</v>
      </c>
      <c r="K427" s="14"/>
      <c r="L427" s="14"/>
      <c r="M427" s="14">
        <v>54.64</v>
      </c>
      <c r="N427" s="7">
        <f t="shared" si="71"/>
        <v>17.075000000000003</v>
      </c>
      <c r="O427" s="7"/>
      <c r="P427" s="7"/>
      <c r="Q427" s="7">
        <f t="shared" si="71"/>
        <v>17.075000000000003</v>
      </c>
    </row>
    <row r="428" spans="1:17" ht="34.5" customHeight="1">
      <c r="A428" s="61" t="s">
        <v>334</v>
      </c>
      <c r="B428" s="61" t="s">
        <v>335</v>
      </c>
      <c r="C428" s="61" t="s">
        <v>333</v>
      </c>
      <c r="D428" s="17" t="s">
        <v>16</v>
      </c>
      <c r="E428" s="4"/>
      <c r="F428" s="14">
        <f t="shared" si="60"/>
        <v>159</v>
      </c>
      <c r="G428" s="14"/>
      <c r="H428" s="14"/>
      <c r="I428" s="14">
        <v>159</v>
      </c>
      <c r="J428" s="14">
        <f t="shared" si="61"/>
        <v>6.899</v>
      </c>
      <c r="K428" s="14"/>
      <c r="L428" s="14"/>
      <c r="M428" s="14">
        <v>6.899</v>
      </c>
      <c r="N428" s="7">
        <f t="shared" si="71"/>
        <v>4.3389937106918239</v>
      </c>
      <c r="O428" s="7"/>
      <c r="P428" s="7"/>
      <c r="Q428" s="7">
        <f t="shared" si="71"/>
        <v>4.3389937106918239</v>
      </c>
    </row>
    <row r="429" spans="1:17" ht="56.25" customHeight="1">
      <c r="A429" s="61"/>
      <c r="B429" s="61"/>
      <c r="C429" s="61"/>
      <c r="D429" s="21" t="s">
        <v>475</v>
      </c>
      <c r="E429" s="4"/>
      <c r="F429" s="14">
        <f t="shared" si="60"/>
        <v>159</v>
      </c>
      <c r="G429" s="14"/>
      <c r="H429" s="14"/>
      <c r="I429" s="14">
        <v>159</v>
      </c>
      <c r="J429" s="14">
        <f t="shared" si="61"/>
        <v>6.9</v>
      </c>
      <c r="K429" s="14"/>
      <c r="L429" s="14"/>
      <c r="M429" s="14">
        <v>6.9</v>
      </c>
      <c r="N429" s="7">
        <f t="shared" si="71"/>
        <v>4.3396226415094343</v>
      </c>
      <c r="O429" s="7"/>
      <c r="P429" s="7"/>
      <c r="Q429" s="7">
        <f t="shared" si="71"/>
        <v>4.3396226415094343</v>
      </c>
    </row>
    <row r="430" spans="1:17" ht="49.5" customHeight="1">
      <c r="A430" s="61"/>
      <c r="B430" s="61"/>
      <c r="C430" s="61"/>
      <c r="D430" s="11"/>
      <c r="E430" s="4" t="s">
        <v>491</v>
      </c>
      <c r="F430" s="14">
        <f t="shared" ref="F430" si="75">SUM(G430:I430)</f>
        <v>159</v>
      </c>
      <c r="G430" s="14"/>
      <c r="H430" s="14"/>
      <c r="I430" s="14">
        <v>159</v>
      </c>
      <c r="J430" s="14">
        <f t="shared" ref="J430" si="76">SUM(K430:M430)</f>
        <v>6.8992000000000004</v>
      </c>
      <c r="K430" s="14"/>
      <c r="L430" s="14"/>
      <c r="M430" s="14">
        <v>6.8992000000000004</v>
      </c>
      <c r="N430" s="7">
        <f t="shared" ref="N430:P446" si="77">J430/F430*100</f>
        <v>4.3391194968553464</v>
      </c>
      <c r="O430" s="7"/>
      <c r="P430" s="7"/>
      <c r="Q430" s="7">
        <f t="shared" ref="Q430:Q493" si="78">M430/I430*100</f>
        <v>4.3391194968553464</v>
      </c>
    </row>
    <row r="431" spans="1:17" s="3" customFormat="1" ht="33" customHeight="1">
      <c r="A431" s="50" t="s">
        <v>675</v>
      </c>
      <c r="B431" s="50" t="s">
        <v>336</v>
      </c>
      <c r="C431" s="50" t="s">
        <v>323</v>
      </c>
      <c r="D431" s="17" t="s">
        <v>16</v>
      </c>
      <c r="E431" s="6"/>
      <c r="F431" s="7">
        <f>SUM(G431:I431)</f>
        <v>6384.4560000000001</v>
      </c>
      <c r="G431" s="7">
        <v>130.893</v>
      </c>
      <c r="H431" s="7">
        <v>23.097999999999999</v>
      </c>
      <c r="I431" s="7">
        <v>6230.4650000000001</v>
      </c>
      <c r="J431" s="7">
        <f>SUM(K431:M431)</f>
        <v>6000.8980300000003</v>
      </c>
      <c r="K431" s="7">
        <v>130.893</v>
      </c>
      <c r="L431" s="7">
        <v>23.097999999999999</v>
      </c>
      <c r="M431" s="7">
        <v>5846.9070300000003</v>
      </c>
      <c r="N431" s="7">
        <f t="shared" si="77"/>
        <v>93.992315555154576</v>
      </c>
      <c r="O431" s="7">
        <f t="shared" si="77"/>
        <v>100</v>
      </c>
      <c r="P431" s="7">
        <f t="shared" si="77"/>
        <v>100</v>
      </c>
      <c r="Q431" s="7">
        <f t="shared" si="78"/>
        <v>93.843830757415375</v>
      </c>
    </row>
    <row r="432" spans="1:17" s="3" customFormat="1" ht="49.5" customHeight="1">
      <c r="A432" s="50"/>
      <c r="B432" s="50"/>
      <c r="C432" s="50"/>
      <c r="D432" s="21" t="s">
        <v>512</v>
      </c>
      <c r="E432" s="6"/>
      <c r="F432" s="7">
        <f t="shared" ref="F432:F444" si="79">SUM(G432:I432)</f>
        <v>6384.4560300000003</v>
      </c>
      <c r="G432" s="7">
        <f t="shared" ref="G432:M432" si="80">SUM(G437,G440,G443)</f>
        <v>130.893</v>
      </c>
      <c r="H432" s="7">
        <f t="shared" si="80"/>
        <v>23.097999999999999</v>
      </c>
      <c r="I432" s="7">
        <f t="shared" si="80"/>
        <v>6230.4650300000003</v>
      </c>
      <c r="J432" s="7">
        <f t="shared" si="80"/>
        <v>6000.8980300000003</v>
      </c>
      <c r="K432" s="7">
        <f t="shared" si="80"/>
        <v>130.893</v>
      </c>
      <c r="L432" s="7">
        <f t="shared" si="80"/>
        <v>23.097999999999999</v>
      </c>
      <c r="M432" s="7">
        <f t="shared" si="80"/>
        <v>5846.9070300000003</v>
      </c>
      <c r="N432" s="7">
        <f t="shared" si="77"/>
        <v>93.992315113492921</v>
      </c>
      <c r="O432" s="7">
        <f t="shared" si="77"/>
        <v>100</v>
      </c>
      <c r="P432" s="7">
        <f t="shared" si="77"/>
        <v>100</v>
      </c>
      <c r="Q432" s="7">
        <f t="shared" si="78"/>
        <v>93.843830305552657</v>
      </c>
    </row>
    <row r="433" spans="1:17" s="3" customFormat="1">
      <c r="A433" s="50"/>
      <c r="B433" s="50"/>
      <c r="C433" s="50"/>
      <c r="D433" s="18"/>
      <c r="E433" s="6" t="s">
        <v>493</v>
      </c>
      <c r="F433" s="7">
        <f t="shared" si="79"/>
        <v>6227.55</v>
      </c>
      <c r="G433" s="7"/>
      <c r="H433" s="7"/>
      <c r="I433" s="7">
        <v>6227.55</v>
      </c>
      <c r="J433" s="7">
        <f t="shared" ref="J433:J444" si="81">SUM(K433:M433)</f>
        <v>5843.9920000000002</v>
      </c>
      <c r="K433" s="7"/>
      <c r="L433" s="7"/>
      <c r="M433" s="7">
        <v>5843.9920000000002</v>
      </c>
      <c r="N433" s="7">
        <f t="shared" si="77"/>
        <v>93.840948687686165</v>
      </c>
      <c r="O433" s="7"/>
      <c r="P433" s="7"/>
      <c r="Q433" s="7">
        <f t="shared" si="78"/>
        <v>93.840948687686165</v>
      </c>
    </row>
    <row r="434" spans="1:17" s="3" customFormat="1">
      <c r="A434" s="50"/>
      <c r="B434" s="50"/>
      <c r="C434" s="50"/>
      <c r="D434" s="18"/>
      <c r="E434" s="6" t="s">
        <v>494</v>
      </c>
      <c r="F434" s="7">
        <f t="shared" ref="F434:F435" si="82">SUM(G434:I434)</f>
        <v>59.936409999999995</v>
      </c>
      <c r="G434" s="7">
        <v>50</v>
      </c>
      <c r="H434" s="7">
        <v>8.8235299999999999</v>
      </c>
      <c r="I434" s="7">
        <v>1.1128800000000001</v>
      </c>
      <c r="J434" s="7">
        <f t="shared" si="81"/>
        <v>59.936409999999995</v>
      </c>
      <c r="K434" s="7">
        <v>50</v>
      </c>
      <c r="L434" s="7">
        <v>8.8235299999999999</v>
      </c>
      <c r="M434" s="7">
        <v>1.1128800000000001</v>
      </c>
      <c r="N434" s="7">
        <f t="shared" si="77"/>
        <v>100</v>
      </c>
      <c r="O434" s="7">
        <f t="shared" si="77"/>
        <v>100</v>
      </c>
      <c r="P434" s="7">
        <f t="shared" si="77"/>
        <v>100</v>
      </c>
      <c r="Q434" s="7">
        <f t="shared" si="78"/>
        <v>100</v>
      </c>
    </row>
    <row r="435" spans="1:17" s="3" customFormat="1">
      <c r="A435" s="50"/>
      <c r="B435" s="50"/>
      <c r="C435" s="50"/>
      <c r="D435" s="18"/>
      <c r="E435" s="6" t="s">
        <v>495</v>
      </c>
      <c r="F435" s="7">
        <f t="shared" si="82"/>
        <v>96.969619999999992</v>
      </c>
      <c r="G435" s="7">
        <v>80.893749999999997</v>
      </c>
      <c r="H435" s="7">
        <v>14.275370000000001</v>
      </c>
      <c r="I435" s="7">
        <v>1.8005</v>
      </c>
      <c r="J435" s="7">
        <f t="shared" si="81"/>
        <v>96.969619999999992</v>
      </c>
      <c r="K435" s="7">
        <v>80.893749999999997</v>
      </c>
      <c r="L435" s="7">
        <v>14.275370000000001</v>
      </c>
      <c r="M435" s="7">
        <v>1.8005</v>
      </c>
      <c r="N435" s="7">
        <f t="shared" si="77"/>
        <v>100</v>
      </c>
      <c r="O435" s="7">
        <f t="shared" si="77"/>
        <v>100</v>
      </c>
      <c r="P435" s="7">
        <f t="shared" si="77"/>
        <v>100</v>
      </c>
      <c r="Q435" s="7">
        <f t="shared" si="78"/>
        <v>100</v>
      </c>
    </row>
    <row r="436" spans="1:17" ht="34.5" customHeight="1">
      <c r="A436" s="61" t="s">
        <v>337</v>
      </c>
      <c r="B436" s="61" t="s">
        <v>338</v>
      </c>
      <c r="C436" s="61" t="s">
        <v>339</v>
      </c>
      <c r="D436" s="17" t="s">
        <v>16</v>
      </c>
      <c r="E436" s="4"/>
      <c r="F436" s="14">
        <f t="shared" si="79"/>
        <v>6227.55</v>
      </c>
      <c r="G436" s="14"/>
      <c r="H436" s="14"/>
      <c r="I436" s="14">
        <v>6227.55</v>
      </c>
      <c r="J436" s="14">
        <f t="shared" si="81"/>
        <v>5843.9920000000002</v>
      </c>
      <c r="K436" s="14"/>
      <c r="L436" s="14"/>
      <c r="M436" s="14">
        <v>5843.9920000000002</v>
      </c>
      <c r="N436" s="7">
        <f t="shared" si="77"/>
        <v>93.840948687686165</v>
      </c>
      <c r="O436" s="7"/>
      <c r="P436" s="7"/>
      <c r="Q436" s="7">
        <f t="shared" si="78"/>
        <v>93.840948687686165</v>
      </c>
    </row>
    <row r="437" spans="1:17" ht="72.75" customHeight="1">
      <c r="A437" s="61"/>
      <c r="B437" s="61"/>
      <c r="C437" s="61"/>
      <c r="D437" s="45" t="s">
        <v>677</v>
      </c>
      <c r="E437" s="4"/>
      <c r="F437" s="14">
        <f t="shared" si="79"/>
        <v>6227.55</v>
      </c>
      <c r="G437" s="14"/>
      <c r="H437" s="14"/>
      <c r="I437" s="14">
        <v>6227.55</v>
      </c>
      <c r="J437" s="14">
        <f t="shared" si="81"/>
        <v>5843.9920000000002</v>
      </c>
      <c r="K437" s="14"/>
      <c r="L437" s="14"/>
      <c r="M437" s="14">
        <v>5843.9920000000002</v>
      </c>
      <c r="N437" s="7">
        <f t="shared" si="77"/>
        <v>93.840948687686165</v>
      </c>
      <c r="O437" s="7"/>
      <c r="P437" s="7"/>
      <c r="Q437" s="7">
        <f t="shared" si="78"/>
        <v>93.840948687686165</v>
      </c>
    </row>
    <row r="438" spans="1:17" ht="49.5" customHeight="1">
      <c r="A438" s="61"/>
      <c r="B438" s="61"/>
      <c r="C438" s="61"/>
      <c r="D438" s="11"/>
      <c r="E438" s="4" t="s">
        <v>493</v>
      </c>
      <c r="F438" s="14">
        <f t="shared" ref="F438" si="83">SUM(G438:I438)</f>
        <v>6227.55</v>
      </c>
      <c r="G438" s="14"/>
      <c r="H438" s="14"/>
      <c r="I438" s="14">
        <v>6227.55</v>
      </c>
      <c r="J438" s="14">
        <f t="shared" si="81"/>
        <v>5843.9920000000002</v>
      </c>
      <c r="K438" s="14"/>
      <c r="L438" s="14"/>
      <c r="M438" s="14">
        <v>5843.9920000000002</v>
      </c>
      <c r="N438" s="7">
        <f t="shared" si="77"/>
        <v>93.840948687686165</v>
      </c>
      <c r="O438" s="7"/>
      <c r="P438" s="7"/>
      <c r="Q438" s="7">
        <f t="shared" si="78"/>
        <v>93.840948687686165</v>
      </c>
    </row>
    <row r="439" spans="1:17" ht="34.5" customHeight="1">
      <c r="A439" s="61" t="s">
        <v>340</v>
      </c>
      <c r="B439" s="61" t="s">
        <v>320</v>
      </c>
      <c r="C439" s="61" t="s">
        <v>341</v>
      </c>
      <c r="D439" s="17" t="s">
        <v>16</v>
      </c>
      <c r="E439" s="4"/>
      <c r="F439" s="14">
        <f t="shared" si="79"/>
        <v>59.936410000000002</v>
      </c>
      <c r="G439" s="14">
        <v>50</v>
      </c>
      <c r="H439" s="14">
        <v>8.8230000000000004</v>
      </c>
      <c r="I439" s="14">
        <v>1.11341</v>
      </c>
      <c r="J439" s="14">
        <f t="shared" si="81"/>
        <v>59.933410000000002</v>
      </c>
      <c r="K439" s="14">
        <v>50</v>
      </c>
      <c r="L439" s="14">
        <v>8.82</v>
      </c>
      <c r="M439" s="14">
        <v>1.11341</v>
      </c>
      <c r="N439" s="7">
        <f t="shared" si="77"/>
        <v>99.994994695211133</v>
      </c>
      <c r="O439" s="7">
        <f t="shared" si="77"/>
        <v>100</v>
      </c>
      <c r="P439" s="7">
        <f t="shared" si="77"/>
        <v>99.965997959877598</v>
      </c>
      <c r="Q439" s="7">
        <f t="shared" si="78"/>
        <v>100</v>
      </c>
    </row>
    <row r="440" spans="1:17" ht="75.75" customHeight="1">
      <c r="A440" s="61"/>
      <c r="B440" s="61"/>
      <c r="C440" s="61"/>
      <c r="D440" s="45" t="s">
        <v>677</v>
      </c>
      <c r="E440" s="4"/>
      <c r="F440" s="14">
        <f t="shared" si="79"/>
        <v>59.936410000000002</v>
      </c>
      <c r="G440" s="14">
        <v>50</v>
      </c>
      <c r="H440" s="14">
        <v>8.8230000000000004</v>
      </c>
      <c r="I440" s="14">
        <v>1.11341</v>
      </c>
      <c r="J440" s="14">
        <f t="shared" si="81"/>
        <v>59.936410000000002</v>
      </c>
      <c r="K440" s="14">
        <v>50</v>
      </c>
      <c r="L440" s="14">
        <v>8.8230000000000004</v>
      </c>
      <c r="M440" s="14">
        <v>1.11341</v>
      </c>
      <c r="N440" s="7">
        <f t="shared" si="77"/>
        <v>100</v>
      </c>
      <c r="O440" s="7">
        <f t="shared" si="77"/>
        <v>100</v>
      </c>
      <c r="P440" s="7">
        <f t="shared" si="77"/>
        <v>100</v>
      </c>
      <c r="Q440" s="7">
        <f t="shared" si="78"/>
        <v>100</v>
      </c>
    </row>
    <row r="441" spans="1:17" ht="49.5" customHeight="1">
      <c r="A441" s="61"/>
      <c r="B441" s="61"/>
      <c r="C441" s="61"/>
      <c r="D441" s="11"/>
      <c r="E441" s="4" t="s">
        <v>494</v>
      </c>
      <c r="F441" s="14">
        <f t="shared" si="79"/>
        <v>59.936409999999995</v>
      </c>
      <c r="G441" s="14">
        <v>50</v>
      </c>
      <c r="H441" s="14">
        <v>8.8235299999999999</v>
      </c>
      <c r="I441" s="14">
        <v>1.1128800000000001</v>
      </c>
      <c r="J441" s="14">
        <f t="shared" si="81"/>
        <v>59.936409999999995</v>
      </c>
      <c r="K441" s="14">
        <v>50</v>
      </c>
      <c r="L441" s="14">
        <v>8.8235299999999999</v>
      </c>
      <c r="M441" s="14">
        <v>1.1128800000000001</v>
      </c>
      <c r="N441" s="7">
        <f t="shared" si="77"/>
        <v>100</v>
      </c>
      <c r="O441" s="7">
        <f t="shared" si="77"/>
        <v>100</v>
      </c>
      <c r="P441" s="7">
        <f t="shared" si="77"/>
        <v>100</v>
      </c>
      <c r="Q441" s="7">
        <f t="shared" si="78"/>
        <v>100</v>
      </c>
    </row>
    <row r="442" spans="1:17" ht="34.5" customHeight="1">
      <c r="A442" s="61" t="s">
        <v>342</v>
      </c>
      <c r="B442" s="61" t="s">
        <v>343</v>
      </c>
      <c r="C442" s="61" t="s">
        <v>344</v>
      </c>
      <c r="D442" s="17" t="s">
        <v>16</v>
      </c>
      <c r="E442" s="4"/>
      <c r="F442" s="14">
        <f t="shared" si="79"/>
        <v>96.969620000000006</v>
      </c>
      <c r="G442" s="14">
        <v>80.893000000000001</v>
      </c>
      <c r="H442" s="14">
        <v>14.275</v>
      </c>
      <c r="I442" s="14">
        <v>1.80162</v>
      </c>
      <c r="J442" s="14">
        <f t="shared" si="81"/>
        <v>96.969620000000006</v>
      </c>
      <c r="K442" s="14">
        <v>80.893000000000001</v>
      </c>
      <c r="L442" s="14">
        <v>14.275</v>
      </c>
      <c r="M442" s="14">
        <v>1.80162</v>
      </c>
      <c r="N442" s="7">
        <f t="shared" si="77"/>
        <v>100</v>
      </c>
      <c r="O442" s="7">
        <f t="shared" si="77"/>
        <v>100</v>
      </c>
      <c r="P442" s="7">
        <f t="shared" si="77"/>
        <v>100</v>
      </c>
      <c r="Q442" s="7">
        <f t="shared" si="78"/>
        <v>100</v>
      </c>
    </row>
    <row r="443" spans="1:17" ht="75" customHeight="1">
      <c r="A443" s="61"/>
      <c r="B443" s="61"/>
      <c r="C443" s="61"/>
      <c r="D443" s="45" t="s">
        <v>677</v>
      </c>
      <c r="E443" s="4"/>
      <c r="F443" s="14">
        <f t="shared" si="79"/>
        <v>96.969620000000006</v>
      </c>
      <c r="G443" s="14">
        <v>80.893000000000001</v>
      </c>
      <c r="H443" s="14">
        <v>14.275</v>
      </c>
      <c r="I443" s="14">
        <v>1.80162</v>
      </c>
      <c r="J443" s="14">
        <f t="shared" si="81"/>
        <v>96.969620000000006</v>
      </c>
      <c r="K443" s="14">
        <v>80.893000000000001</v>
      </c>
      <c r="L443" s="14">
        <v>14.275</v>
      </c>
      <c r="M443" s="14">
        <v>1.80162</v>
      </c>
      <c r="N443" s="7">
        <f t="shared" si="77"/>
        <v>100</v>
      </c>
      <c r="O443" s="7">
        <f t="shared" si="77"/>
        <v>100</v>
      </c>
      <c r="P443" s="7">
        <f t="shared" si="77"/>
        <v>100</v>
      </c>
      <c r="Q443" s="7">
        <f t="shared" si="78"/>
        <v>100</v>
      </c>
    </row>
    <row r="444" spans="1:17" ht="49.5" customHeight="1">
      <c r="A444" s="61"/>
      <c r="B444" s="61"/>
      <c r="C444" s="61"/>
      <c r="D444" s="11"/>
      <c r="E444" s="4" t="s">
        <v>495</v>
      </c>
      <c r="F444" s="14">
        <f t="shared" si="79"/>
        <v>96.969619999999992</v>
      </c>
      <c r="G444" s="14">
        <v>80.893749999999997</v>
      </c>
      <c r="H444" s="14">
        <v>14.275370000000001</v>
      </c>
      <c r="I444" s="14">
        <v>1.8005</v>
      </c>
      <c r="J444" s="14">
        <f t="shared" si="81"/>
        <v>96.969619999999992</v>
      </c>
      <c r="K444" s="14">
        <v>80.893749999999997</v>
      </c>
      <c r="L444" s="14">
        <v>14.275370000000001</v>
      </c>
      <c r="M444" s="14">
        <v>1.8005</v>
      </c>
      <c r="N444" s="7">
        <f t="shared" si="77"/>
        <v>100</v>
      </c>
      <c r="O444" s="7">
        <f t="shared" si="77"/>
        <v>100</v>
      </c>
      <c r="P444" s="7">
        <f t="shared" si="77"/>
        <v>100</v>
      </c>
      <c r="Q444" s="7">
        <f t="shared" si="78"/>
        <v>100</v>
      </c>
    </row>
    <row r="445" spans="1:17" ht="49.5" customHeight="1">
      <c r="A445" s="73" t="s">
        <v>34</v>
      </c>
      <c r="B445" s="67" t="s">
        <v>595</v>
      </c>
      <c r="C445" s="67" t="s">
        <v>346</v>
      </c>
      <c r="D445" s="22" t="s">
        <v>500</v>
      </c>
      <c r="E445" s="10"/>
      <c r="F445" s="12">
        <f>F446+F452+F456+F458</f>
        <v>46496.800000000003</v>
      </c>
      <c r="G445" s="12"/>
      <c r="H445" s="12">
        <f t="shared" ref="H445:M445" si="84">H446+H452+H456+H458</f>
        <v>1238.9000000000001</v>
      </c>
      <c r="I445" s="12">
        <f t="shared" si="84"/>
        <v>45257.900000000009</v>
      </c>
      <c r="J445" s="12">
        <f t="shared" si="84"/>
        <v>31488.400000000001</v>
      </c>
      <c r="K445" s="12"/>
      <c r="L445" s="12">
        <f t="shared" si="84"/>
        <v>0</v>
      </c>
      <c r="M445" s="12">
        <f t="shared" si="84"/>
        <v>31488.400000000001</v>
      </c>
      <c r="N445" s="12">
        <f t="shared" si="77"/>
        <v>67.721649661912224</v>
      </c>
      <c r="O445" s="12"/>
      <c r="P445" s="12">
        <f t="shared" si="77"/>
        <v>0</v>
      </c>
      <c r="Q445" s="12">
        <f t="shared" si="78"/>
        <v>69.575477430459642</v>
      </c>
    </row>
    <row r="446" spans="1:17" ht="49.5" customHeight="1">
      <c r="A446" s="74"/>
      <c r="B446" s="68"/>
      <c r="C446" s="68"/>
      <c r="D446" s="56" t="s">
        <v>596</v>
      </c>
      <c r="E446" s="6"/>
      <c r="F446" s="7">
        <f>F447+F448+F449+F450+F451</f>
        <v>5629.6</v>
      </c>
      <c r="G446" s="7"/>
      <c r="H446" s="7"/>
      <c r="I446" s="7">
        <f>I447+I448+I449+I450+I451</f>
        <v>5629.6</v>
      </c>
      <c r="J446" s="7">
        <f>J448+J449+J450+J451</f>
        <v>2826.6</v>
      </c>
      <c r="K446" s="7"/>
      <c r="L446" s="7"/>
      <c r="M446" s="7">
        <f>M448+M449+M450+M451</f>
        <v>2826.6</v>
      </c>
      <c r="N446" s="7">
        <f t="shared" si="77"/>
        <v>50.209606366349291</v>
      </c>
      <c r="O446" s="7"/>
      <c r="P446" s="7"/>
      <c r="Q446" s="7">
        <f t="shared" si="78"/>
        <v>50.209606366349291</v>
      </c>
    </row>
    <row r="447" spans="1:17" ht="49.5" customHeight="1">
      <c r="A447" s="74"/>
      <c r="B447" s="68"/>
      <c r="C447" s="68"/>
      <c r="D447" s="57"/>
      <c r="E447" s="4" t="s">
        <v>601</v>
      </c>
      <c r="F447" s="14">
        <f>G447+H447+I447</f>
        <v>127</v>
      </c>
      <c r="G447" s="14"/>
      <c r="H447" s="14"/>
      <c r="I447" s="14">
        <v>127</v>
      </c>
      <c r="J447" s="14">
        <v>0</v>
      </c>
      <c r="K447" s="14"/>
      <c r="L447" s="14"/>
      <c r="M447" s="14">
        <v>0</v>
      </c>
      <c r="N447" s="7">
        <f t="shared" ref="N447:N509" si="85">J447/F447*100</f>
        <v>0</v>
      </c>
      <c r="O447" s="7"/>
      <c r="P447" s="7"/>
      <c r="Q447" s="7">
        <f t="shared" si="78"/>
        <v>0</v>
      </c>
    </row>
    <row r="448" spans="1:17" ht="49.5" customHeight="1">
      <c r="A448" s="74"/>
      <c r="B448" s="68"/>
      <c r="C448" s="68"/>
      <c r="D448" s="57"/>
      <c r="E448" s="4" t="s">
        <v>604</v>
      </c>
      <c r="F448" s="14">
        <f>G448+H448+I448</f>
        <v>257.2</v>
      </c>
      <c r="G448" s="14"/>
      <c r="H448" s="14"/>
      <c r="I448" s="14">
        <v>257.2</v>
      </c>
      <c r="J448" s="14">
        <f>K448+L448+M448</f>
        <v>215.4</v>
      </c>
      <c r="K448" s="14"/>
      <c r="L448" s="14"/>
      <c r="M448" s="14">
        <v>215.4</v>
      </c>
      <c r="N448" s="7">
        <f t="shared" si="85"/>
        <v>83.748055987558317</v>
      </c>
      <c r="O448" s="7"/>
      <c r="P448" s="7"/>
      <c r="Q448" s="7">
        <f t="shared" si="78"/>
        <v>83.748055987558317</v>
      </c>
    </row>
    <row r="449" spans="1:17" ht="49.5" customHeight="1">
      <c r="A449" s="74"/>
      <c r="B449" s="68"/>
      <c r="C449" s="68"/>
      <c r="D449" s="57"/>
      <c r="E449" s="4" t="s">
        <v>607</v>
      </c>
      <c r="F449" s="14">
        <f>G449+H449+I449</f>
        <v>708.6</v>
      </c>
      <c r="G449" s="14"/>
      <c r="H449" s="14"/>
      <c r="I449" s="14">
        <v>708.6</v>
      </c>
      <c r="J449" s="14">
        <f>K449+L449+M449</f>
        <v>339.2</v>
      </c>
      <c r="K449" s="14"/>
      <c r="L449" s="14"/>
      <c r="M449" s="14">
        <v>339.2</v>
      </c>
      <c r="N449" s="7">
        <f t="shared" si="85"/>
        <v>47.869037538808918</v>
      </c>
      <c r="O449" s="7"/>
      <c r="P449" s="7"/>
      <c r="Q449" s="7">
        <f t="shared" si="78"/>
        <v>47.869037538808918</v>
      </c>
    </row>
    <row r="450" spans="1:17" ht="49.5" customHeight="1">
      <c r="A450" s="74"/>
      <c r="B450" s="68"/>
      <c r="C450" s="68"/>
      <c r="D450" s="57"/>
      <c r="E450" s="4" t="s">
        <v>610</v>
      </c>
      <c r="F450" s="14">
        <f>G450+H450+I450</f>
        <v>4300</v>
      </c>
      <c r="G450" s="14"/>
      <c r="H450" s="14"/>
      <c r="I450" s="14">
        <v>4300</v>
      </c>
      <c r="J450" s="14">
        <f>K450+L450+M450</f>
        <v>2135</v>
      </c>
      <c r="K450" s="14"/>
      <c r="L450" s="14"/>
      <c r="M450" s="14">
        <v>2135</v>
      </c>
      <c r="N450" s="7">
        <f t="shared" si="85"/>
        <v>49.651162790697676</v>
      </c>
      <c r="O450" s="7"/>
      <c r="P450" s="7"/>
      <c r="Q450" s="7">
        <f t="shared" si="78"/>
        <v>49.651162790697676</v>
      </c>
    </row>
    <row r="451" spans="1:17" ht="49.5" customHeight="1">
      <c r="A451" s="74"/>
      <c r="B451" s="68"/>
      <c r="C451" s="68"/>
      <c r="D451" s="58"/>
      <c r="E451" s="4" t="s">
        <v>613</v>
      </c>
      <c r="F451" s="14">
        <f>G451+H451+I451</f>
        <v>236.8</v>
      </c>
      <c r="G451" s="14"/>
      <c r="H451" s="14"/>
      <c r="I451" s="14">
        <v>236.8</v>
      </c>
      <c r="J451" s="14">
        <f>K451+L451+M451</f>
        <v>137</v>
      </c>
      <c r="K451" s="14"/>
      <c r="L451" s="14"/>
      <c r="M451" s="14">
        <v>137</v>
      </c>
      <c r="N451" s="7">
        <f t="shared" si="85"/>
        <v>57.854729729729726</v>
      </c>
      <c r="O451" s="7"/>
      <c r="P451" s="7"/>
      <c r="Q451" s="7">
        <f t="shared" si="78"/>
        <v>57.854729729729726</v>
      </c>
    </row>
    <row r="452" spans="1:17" ht="49.5" customHeight="1">
      <c r="A452" s="74"/>
      <c r="B452" s="68"/>
      <c r="C452" s="68"/>
      <c r="D452" s="64" t="s">
        <v>616</v>
      </c>
      <c r="E452" s="6"/>
      <c r="F452" s="7">
        <f>SUM(F453:F455)</f>
        <v>17845.7</v>
      </c>
      <c r="G452" s="7"/>
      <c r="H452" s="7"/>
      <c r="I452" s="7">
        <f t="shared" ref="I452:J452" si="86">SUM(I453:I455)</f>
        <v>17845.7</v>
      </c>
      <c r="J452" s="7">
        <f t="shared" si="86"/>
        <v>14280.2</v>
      </c>
      <c r="K452" s="7"/>
      <c r="L452" s="7"/>
      <c r="M452" s="7">
        <f t="shared" ref="M452" si="87">SUM(M453:M455)</f>
        <v>14280.2</v>
      </c>
      <c r="N452" s="7">
        <f t="shared" si="85"/>
        <v>80.020397070442741</v>
      </c>
      <c r="O452" s="7"/>
      <c r="P452" s="7"/>
      <c r="Q452" s="7">
        <f t="shared" si="78"/>
        <v>80.020397070442741</v>
      </c>
    </row>
    <row r="453" spans="1:17" ht="49.5" customHeight="1">
      <c r="A453" s="74"/>
      <c r="B453" s="68"/>
      <c r="C453" s="68"/>
      <c r="D453" s="65"/>
      <c r="E453" s="4" t="s">
        <v>621</v>
      </c>
      <c r="F453" s="14">
        <f>G453+H453+I453</f>
        <v>8671.2000000000007</v>
      </c>
      <c r="G453" s="14"/>
      <c r="H453" s="14"/>
      <c r="I453" s="14">
        <v>8671.2000000000007</v>
      </c>
      <c r="J453" s="14">
        <f>K453+L453+M453</f>
        <v>6817.8</v>
      </c>
      <c r="K453" s="14"/>
      <c r="L453" s="14"/>
      <c r="M453" s="14">
        <v>6817.8</v>
      </c>
      <c r="N453" s="7">
        <f t="shared" si="85"/>
        <v>78.625795737614169</v>
      </c>
      <c r="O453" s="7"/>
      <c r="P453" s="7"/>
      <c r="Q453" s="7">
        <f t="shared" si="78"/>
        <v>78.625795737614169</v>
      </c>
    </row>
    <row r="454" spans="1:17" ht="49.5" customHeight="1">
      <c r="A454" s="74"/>
      <c r="B454" s="68"/>
      <c r="C454" s="68"/>
      <c r="D454" s="65"/>
      <c r="E454" s="4" t="s">
        <v>624</v>
      </c>
      <c r="F454" s="14">
        <f>G454+H454+I454</f>
        <v>7649.5</v>
      </c>
      <c r="G454" s="14"/>
      <c r="H454" s="14"/>
      <c r="I454" s="14">
        <v>7649.5</v>
      </c>
      <c r="J454" s="14">
        <f>K454+L454+M454</f>
        <v>5958.2</v>
      </c>
      <c r="K454" s="14"/>
      <c r="L454" s="14"/>
      <c r="M454" s="14">
        <v>5958.2</v>
      </c>
      <c r="N454" s="7">
        <f t="shared" si="85"/>
        <v>77.890058173736847</v>
      </c>
      <c r="O454" s="7"/>
      <c r="P454" s="7"/>
      <c r="Q454" s="7">
        <f t="shared" si="78"/>
        <v>77.890058173736847</v>
      </c>
    </row>
    <row r="455" spans="1:17" ht="49.5" customHeight="1">
      <c r="A455" s="74"/>
      <c r="B455" s="68"/>
      <c r="C455" s="68"/>
      <c r="D455" s="66"/>
      <c r="E455" s="4" t="s">
        <v>628</v>
      </c>
      <c r="F455" s="14">
        <f>G455+H455+I455</f>
        <v>1525</v>
      </c>
      <c r="G455" s="14"/>
      <c r="H455" s="14"/>
      <c r="I455" s="14">
        <v>1525</v>
      </c>
      <c r="J455" s="14">
        <f>K455+L455+M455</f>
        <v>1504.2</v>
      </c>
      <c r="K455" s="14"/>
      <c r="L455" s="14"/>
      <c r="M455" s="14">
        <v>1504.2</v>
      </c>
      <c r="N455" s="7">
        <f t="shared" si="85"/>
        <v>98.636065573770495</v>
      </c>
      <c r="O455" s="7"/>
      <c r="P455" s="7"/>
      <c r="Q455" s="7">
        <f t="shared" si="78"/>
        <v>98.636065573770495</v>
      </c>
    </row>
    <row r="456" spans="1:17" ht="49.5" customHeight="1">
      <c r="A456" s="74"/>
      <c r="B456" s="68"/>
      <c r="C456" s="68"/>
      <c r="D456" s="64" t="s">
        <v>630</v>
      </c>
      <c r="E456" s="4"/>
      <c r="F456" s="14">
        <f>G456+H456+I456</f>
        <v>1395.2</v>
      </c>
      <c r="G456" s="14"/>
      <c r="H456" s="14">
        <v>1238.9000000000001</v>
      </c>
      <c r="I456" s="14">
        <v>156.30000000000001</v>
      </c>
      <c r="J456" s="14">
        <f>K456+L456+M456</f>
        <v>0</v>
      </c>
      <c r="K456" s="14"/>
      <c r="L456" s="14">
        <v>0</v>
      </c>
      <c r="M456" s="14">
        <v>0</v>
      </c>
      <c r="N456" s="7">
        <f t="shared" si="85"/>
        <v>0</v>
      </c>
      <c r="O456" s="7"/>
      <c r="P456" s="7">
        <f t="shared" ref="P456:P457" si="88">L456/H456*100</f>
        <v>0</v>
      </c>
      <c r="Q456" s="7">
        <f t="shared" si="78"/>
        <v>0</v>
      </c>
    </row>
    <row r="457" spans="1:17" ht="49.5" customHeight="1">
      <c r="A457" s="74"/>
      <c r="B457" s="68"/>
      <c r="C457" s="68"/>
      <c r="D457" s="66"/>
      <c r="E457" s="4" t="s">
        <v>634</v>
      </c>
      <c r="F457" s="14">
        <f>G457+H457+I457</f>
        <v>1395.2</v>
      </c>
      <c r="G457" s="14"/>
      <c r="H457" s="14">
        <v>1238.9000000000001</v>
      </c>
      <c r="I457" s="14">
        <v>156.30000000000001</v>
      </c>
      <c r="J457" s="14">
        <f>K457+L457+M457</f>
        <v>0</v>
      </c>
      <c r="K457" s="14"/>
      <c r="L457" s="14">
        <v>0</v>
      </c>
      <c r="M457" s="14">
        <v>0</v>
      </c>
      <c r="N457" s="7">
        <f t="shared" si="85"/>
        <v>0</v>
      </c>
      <c r="O457" s="7"/>
      <c r="P457" s="7">
        <f t="shared" si="88"/>
        <v>0</v>
      </c>
      <c r="Q457" s="7">
        <f t="shared" si="78"/>
        <v>0</v>
      </c>
    </row>
    <row r="458" spans="1:17" ht="49.5" customHeight="1">
      <c r="A458" s="74"/>
      <c r="B458" s="68"/>
      <c r="C458" s="68"/>
      <c r="D458" s="64" t="s">
        <v>639</v>
      </c>
      <c r="E458" s="6"/>
      <c r="F458" s="7">
        <f>SUM(F459:F461)</f>
        <v>21626.300000000003</v>
      </c>
      <c r="G458" s="7"/>
      <c r="H458" s="7"/>
      <c r="I458" s="7">
        <f t="shared" ref="I458:J458" si="89">SUM(I459:I461)</f>
        <v>21626.300000000003</v>
      </c>
      <c r="J458" s="7">
        <f t="shared" si="89"/>
        <v>14381.600000000002</v>
      </c>
      <c r="K458" s="7"/>
      <c r="L458" s="7"/>
      <c r="M458" s="7">
        <f t="shared" ref="M458" si="90">SUM(M459:M461)</f>
        <v>14381.600000000002</v>
      </c>
      <c r="N458" s="7">
        <f t="shared" si="85"/>
        <v>66.500510951942772</v>
      </c>
      <c r="O458" s="7"/>
      <c r="P458" s="7"/>
      <c r="Q458" s="7">
        <f t="shared" si="78"/>
        <v>66.500510951942772</v>
      </c>
    </row>
    <row r="459" spans="1:17" ht="49.5" customHeight="1">
      <c r="A459" s="74"/>
      <c r="B459" s="68"/>
      <c r="C459" s="68"/>
      <c r="D459" s="65"/>
      <c r="E459" s="4" t="s">
        <v>643</v>
      </c>
      <c r="F459" s="14">
        <f>G459+H459+I459</f>
        <v>16540.400000000001</v>
      </c>
      <c r="G459" s="14"/>
      <c r="H459" s="14"/>
      <c r="I459" s="14">
        <v>16540.400000000001</v>
      </c>
      <c r="J459" s="14">
        <f>K459+L459+M459</f>
        <v>10963.7</v>
      </c>
      <c r="K459" s="14"/>
      <c r="L459" s="14"/>
      <c r="M459" s="14">
        <v>10963.7</v>
      </c>
      <c r="N459" s="7">
        <f t="shared" si="85"/>
        <v>66.28437039007521</v>
      </c>
      <c r="O459" s="7"/>
      <c r="P459" s="7"/>
      <c r="Q459" s="7">
        <f t="shared" si="78"/>
        <v>66.28437039007521</v>
      </c>
    </row>
    <row r="460" spans="1:17" ht="49.5" customHeight="1">
      <c r="A460" s="74"/>
      <c r="B460" s="68"/>
      <c r="C460" s="68"/>
      <c r="D460" s="65"/>
      <c r="E460" s="4" t="s">
        <v>647</v>
      </c>
      <c r="F460" s="14">
        <f>G460+H460+I460</f>
        <v>2925.9</v>
      </c>
      <c r="G460" s="14"/>
      <c r="H460" s="14"/>
      <c r="I460" s="14">
        <v>2925.9</v>
      </c>
      <c r="J460" s="14">
        <f>K460+L460+M460</f>
        <v>1425.7</v>
      </c>
      <c r="K460" s="14"/>
      <c r="L460" s="14"/>
      <c r="M460" s="14">
        <v>1425.7</v>
      </c>
      <c r="N460" s="7">
        <f t="shared" si="85"/>
        <v>48.726887453433129</v>
      </c>
      <c r="O460" s="7"/>
      <c r="P460" s="7"/>
      <c r="Q460" s="7">
        <f t="shared" si="78"/>
        <v>48.726887453433129</v>
      </c>
    </row>
    <row r="461" spans="1:17" ht="49.5" customHeight="1">
      <c r="A461" s="75"/>
      <c r="B461" s="69"/>
      <c r="C461" s="69"/>
      <c r="D461" s="66"/>
      <c r="E461" s="4" t="s">
        <v>652</v>
      </c>
      <c r="F461" s="14">
        <f>G461+H461+I461</f>
        <v>2160</v>
      </c>
      <c r="G461" s="14"/>
      <c r="H461" s="14"/>
      <c r="I461" s="14">
        <v>2160</v>
      </c>
      <c r="J461" s="14">
        <f>K461+L461+M461</f>
        <v>1992.2</v>
      </c>
      <c r="K461" s="14"/>
      <c r="L461" s="14"/>
      <c r="M461" s="14">
        <v>1992.2</v>
      </c>
      <c r="N461" s="7">
        <f t="shared" si="85"/>
        <v>92.231481481481481</v>
      </c>
      <c r="O461" s="7"/>
      <c r="P461" s="7"/>
      <c r="Q461" s="7">
        <f t="shared" si="78"/>
        <v>92.231481481481481</v>
      </c>
    </row>
    <row r="462" spans="1:17" s="3" customFormat="1" ht="92.25" customHeight="1">
      <c r="A462" s="50" t="s">
        <v>40</v>
      </c>
      <c r="B462" s="50" t="s">
        <v>597</v>
      </c>
      <c r="C462" s="50" t="s">
        <v>598</v>
      </c>
      <c r="D462" s="17" t="s">
        <v>16</v>
      </c>
      <c r="E462" s="6"/>
      <c r="F462" s="7">
        <f>F463</f>
        <v>5629.6</v>
      </c>
      <c r="G462" s="7"/>
      <c r="H462" s="7"/>
      <c r="I462" s="7">
        <f t="shared" ref="I462:M462" si="91">I463</f>
        <v>5629.6</v>
      </c>
      <c r="J462" s="7">
        <f t="shared" si="91"/>
        <v>2826.6</v>
      </c>
      <c r="K462" s="7"/>
      <c r="L462" s="7"/>
      <c r="M462" s="7">
        <f t="shared" si="91"/>
        <v>2826.6</v>
      </c>
      <c r="N462" s="7">
        <f t="shared" si="85"/>
        <v>50.209606366349291</v>
      </c>
      <c r="O462" s="7"/>
      <c r="P462" s="7"/>
      <c r="Q462" s="7">
        <f t="shared" si="78"/>
        <v>50.209606366349291</v>
      </c>
    </row>
    <row r="463" spans="1:17" s="3" customFormat="1" ht="34.5">
      <c r="A463" s="50"/>
      <c r="B463" s="50"/>
      <c r="C463" s="50"/>
      <c r="D463" s="18" t="s">
        <v>596</v>
      </c>
      <c r="E463" s="6"/>
      <c r="F463" s="7">
        <f>F464+F465+F466+F467+F468</f>
        <v>5629.6</v>
      </c>
      <c r="G463" s="7"/>
      <c r="H463" s="7"/>
      <c r="I463" s="7">
        <f>I464+I465+I466+I467+I468</f>
        <v>5629.6</v>
      </c>
      <c r="J463" s="7">
        <f>J465+J466+J467+J468</f>
        <v>2826.6</v>
      </c>
      <c r="K463" s="7"/>
      <c r="L463" s="7"/>
      <c r="M463" s="7">
        <f>M465+M466+M467+M468</f>
        <v>2826.6</v>
      </c>
      <c r="N463" s="7">
        <f t="shared" si="85"/>
        <v>50.209606366349291</v>
      </c>
      <c r="O463" s="7"/>
      <c r="P463" s="7"/>
      <c r="Q463" s="7">
        <f t="shared" si="78"/>
        <v>50.209606366349291</v>
      </c>
    </row>
    <row r="464" spans="1:17" s="3" customFormat="1">
      <c r="A464" s="50"/>
      <c r="B464" s="50"/>
      <c r="C464" s="50"/>
      <c r="D464" s="18"/>
      <c r="E464" s="4" t="s">
        <v>601</v>
      </c>
      <c r="F464" s="14">
        <f>G464+H464+I464</f>
        <v>127</v>
      </c>
      <c r="G464" s="14"/>
      <c r="H464" s="14"/>
      <c r="I464" s="14">
        <v>127</v>
      </c>
      <c r="J464" s="14">
        <v>0</v>
      </c>
      <c r="K464" s="14"/>
      <c r="L464" s="14"/>
      <c r="M464" s="14">
        <v>0</v>
      </c>
      <c r="N464" s="7">
        <f t="shared" si="85"/>
        <v>0</v>
      </c>
      <c r="O464" s="7"/>
      <c r="P464" s="7"/>
      <c r="Q464" s="7">
        <f t="shared" si="78"/>
        <v>0</v>
      </c>
    </row>
    <row r="465" spans="1:17" s="3" customFormat="1">
      <c r="A465" s="50"/>
      <c r="B465" s="50"/>
      <c r="C465" s="50"/>
      <c r="D465" s="18"/>
      <c r="E465" s="4" t="s">
        <v>604</v>
      </c>
      <c r="F465" s="14">
        <f>G465+H465+I465</f>
        <v>257.2</v>
      </c>
      <c r="G465" s="14"/>
      <c r="H465" s="14"/>
      <c r="I465" s="14">
        <v>257.2</v>
      </c>
      <c r="J465" s="14">
        <f>K465+L465+M465</f>
        <v>215.4</v>
      </c>
      <c r="K465" s="14"/>
      <c r="L465" s="14"/>
      <c r="M465" s="14">
        <v>215.4</v>
      </c>
      <c r="N465" s="7">
        <f t="shared" si="85"/>
        <v>83.748055987558317</v>
      </c>
      <c r="O465" s="7"/>
      <c r="P465" s="7"/>
      <c r="Q465" s="7">
        <f t="shared" si="78"/>
        <v>83.748055987558317</v>
      </c>
    </row>
    <row r="466" spans="1:17" s="3" customFormat="1">
      <c r="A466" s="50"/>
      <c r="B466" s="50"/>
      <c r="C466" s="50"/>
      <c r="D466" s="18"/>
      <c r="E466" s="4" t="s">
        <v>607</v>
      </c>
      <c r="F466" s="14">
        <f>G466+H466+I466</f>
        <v>708.6</v>
      </c>
      <c r="G466" s="14"/>
      <c r="H466" s="14"/>
      <c r="I466" s="14">
        <v>708.6</v>
      </c>
      <c r="J466" s="14">
        <f>K466+L466+M466</f>
        <v>339.2</v>
      </c>
      <c r="K466" s="14"/>
      <c r="L466" s="14"/>
      <c r="M466" s="14">
        <v>339.2</v>
      </c>
      <c r="N466" s="7">
        <f t="shared" si="85"/>
        <v>47.869037538808918</v>
      </c>
      <c r="O466" s="7"/>
      <c r="P466" s="7"/>
      <c r="Q466" s="7">
        <f t="shared" si="78"/>
        <v>47.869037538808918</v>
      </c>
    </row>
    <row r="467" spans="1:17" s="3" customFormat="1">
      <c r="A467" s="50"/>
      <c r="B467" s="50"/>
      <c r="C467" s="50"/>
      <c r="D467" s="18"/>
      <c r="E467" s="4" t="s">
        <v>610</v>
      </c>
      <c r="F467" s="14">
        <f>G467+H467+I467</f>
        <v>4300</v>
      </c>
      <c r="G467" s="14"/>
      <c r="H467" s="14"/>
      <c r="I467" s="14">
        <v>4300</v>
      </c>
      <c r="J467" s="14">
        <f>K467+L467+M467</f>
        <v>2135</v>
      </c>
      <c r="K467" s="14"/>
      <c r="L467" s="14"/>
      <c r="M467" s="14">
        <v>2135</v>
      </c>
      <c r="N467" s="7">
        <f t="shared" si="85"/>
        <v>49.651162790697676</v>
      </c>
      <c r="O467" s="7"/>
      <c r="P467" s="7"/>
      <c r="Q467" s="7">
        <f t="shared" si="78"/>
        <v>49.651162790697676</v>
      </c>
    </row>
    <row r="468" spans="1:17" s="3" customFormat="1">
      <c r="A468" s="50"/>
      <c r="B468" s="50"/>
      <c r="C468" s="50"/>
      <c r="D468" s="18"/>
      <c r="E468" s="4" t="s">
        <v>613</v>
      </c>
      <c r="F468" s="14">
        <f>G468+H468+I468</f>
        <v>236.8</v>
      </c>
      <c r="G468" s="14"/>
      <c r="H468" s="14"/>
      <c r="I468" s="14">
        <v>236.8</v>
      </c>
      <c r="J468" s="14">
        <f>K468+L468+M468</f>
        <v>137</v>
      </c>
      <c r="K468" s="14"/>
      <c r="L468" s="14"/>
      <c r="M468" s="14">
        <v>137</v>
      </c>
      <c r="N468" s="7">
        <f t="shared" si="85"/>
        <v>57.854729729729726</v>
      </c>
      <c r="O468" s="7"/>
      <c r="P468" s="7"/>
      <c r="Q468" s="7">
        <f t="shared" si="78"/>
        <v>57.854729729729726</v>
      </c>
    </row>
    <row r="469" spans="1:17" ht="34.5" customHeight="1">
      <c r="A469" s="61" t="s">
        <v>19</v>
      </c>
      <c r="B469" s="61" t="s">
        <v>599</v>
      </c>
      <c r="C469" s="61" t="s">
        <v>600</v>
      </c>
      <c r="D469" s="17" t="s">
        <v>16</v>
      </c>
      <c r="E469" s="4"/>
      <c r="F469" s="14">
        <f>F470</f>
        <v>127</v>
      </c>
      <c r="G469" s="14"/>
      <c r="H469" s="14"/>
      <c r="I469" s="14">
        <f t="shared" ref="I469:I470" si="92">I470</f>
        <v>127</v>
      </c>
      <c r="J469" s="14">
        <v>0</v>
      </c>
      <c r="K469" s="14"/>
      <c r="L469" s="14"/>
      <c r="M469" s="14">
        <v>0</v>
      </c>
      <c r="N469" s="7">
        <f t="shared" si="85"/>
        <v>0</v>
      </c>
      <c r="O469" s="7"/>
      <c r="P469" s="7"/>
      <c r="Q469" s="7">
        <f t="shared" si="78"/>
        <v>0</v>
      </c>
    </row>
    <row r="470" spans="1:17" ht="56.25" customHeight="1">
      <c r="A470" s="61"/>
      <c r="B470" s="61"/>
      <c r="C470" s="61"/>
      <c r="D470" s="21" t="s">
        <v>596</v>
      </c>
      <c r="E470" s="4"/>
      <c r="F470" s="14">
        <f>F471</f>
        <v>127</v>
      </c>
      <c r="G470" s="14"/>
      <c r="H470" s="14"/>
      <c r="I470" s="14">
        <f t="shared" si="92"/>
        <v>127</v>
      </c>
      <c r="J470" s="14">
        <v>0</v>
      </c>
      <c r="K470" s="14"/>
      <c r="L470" s="14"/>
      <c r="M470" s="14">
        <v>0</v>
      </c>
      <c r="N470" s="7">
        <f t="shared" si="85"/>
        <v>0</v>
      </c>
      <c r="O470" s="7"/>
      <c r="P470" s="7"/>
      <c r="Q470" s="7">
        <f t="shared" si="78"/>
        <v>0</v>
      </c>
    </row>
    <row r="471" spans="1:17" ht="49.5" customHeight="1">
      <c r="A471" s="61"/>
      <c r="B471" s="61"/>
      <c r="C471" s="61"/>
      <c r="D471" s="11"/>
      <c r="E471" s="4" t="s">
        <v>601</v>
      </c>
      <c r="F471" s="14">
        <f>G471+H471+I471</f>
        <v>127</v>
      </c>
      <c r="G471" s="14"/>
      <c r="H471" s="14"/>
      <c r="I471" s="14">
        <v>127</v>
      </c>
      <c r="J471" s="14">
        <v>0</v>
      </c>
      <c r="K471" s="14"/>
      <c r="L471" s="14"/>
      <c r="M471" s="14">
        <v>0</v>
      </c>
      <c r="N471" s="7">
        <f t="shared" si="85"/>
        <v>0</v>
      </c>
      <c r="O471" s="7"/>
      <c r="P471" s="7"/>
      <c r="Q471" s="7">
        <f t="shared" si="78"/>
        <v>0</v>
      </c>
    </row>
    <row r="472" spans="1:17" ht="34.5" customHeight="1">
      <c r="A472" s="61" t="s">
        <v>257</v>
      </c>
      <c r="B472" s="61" t="s">
        <v>602</v>
      </c>
      <c r="C472" s="61" t="s">
        <v>603</v>
      </c>
      <c r="D472" s="17" t="s">
        <v>16</v>
      </c>
      <c r="E472" s="4"/>
      <c r="F472" s="14">
        <f>F473</f>
        <v>257.2</v>
      </c>
      <c r="G472" s="14"/>
      <c r="H472" s="14"/>
      <c r="I472" s="14">
        <f t="shared" ref="I472:M473" si="93">I473</f>
        <v>257.2</v>
      </c>
      <c r="J472" s="14">
        <f t="shared" si="93"/>
        <v>215.4</v>
      </c>
      <c r="K472" s="14"/>
      <c r="L472" s="14"/>
      <c r="M472" s="14">
        <f t="shared" si="93"/>
        <v>215.4</v>
      </c>
      <c r="N472" s="7">
        <f t="shared" si="85"/>
        <v>83.748055987558317</v>
      </c>
      <c r="O472" s="7"/>
      <c r="P472" s="7"/>
      <c r="Q472" s="7">
        <f t="shared" si="78"/>
        <v>83.748055987558317</v>
      </c>
    </row>
    <row r="473" spans="1:17" ht="56.25" customHeight="1">
      <c r="A473" s="61"/>
      <c r="B473" s="61"/>
      <c r="C473" s="61"/>
      <c r="D473" s="21" t="s">
        <v>596</v>
      </c>
      <c r="E473" s="4"/>
      <c r="F473" s="14">
        <f>F474</f>
        <v>257.2</v>
      </c>
      <c r="G473" s="14"/>
      <c r="H473" s="14"/>
      <c r="I473" s="14">
        <f t="shared" si="93"/>
        <v>257.2</v>
      </c>
      <c r="J473" s="14">
        <f t="shared" si="93"/>
        <v>215.4</v>
      </c>
      <c r="K473" s="14"/>
      <c r="L473" s="14"/>
      <c r="M473" s="14">
        <f t="shared" si="93"/>
        <v>215.4</v>
      </c>
      <c r="N473" s="7">
        <f t="shared" si="85"/>
        <v>83.748055987558317</v>
      </c>
      <c r="O473" s="7"/>
      <c r="P473" s="7"/>
      <c r="Q473" s="7">
        <f t="shared" si="78"/>
        <v>83.748055987558317</v>
      </c>
    </row>
    <row r="474" spans="1:17" ht="49.5" customHeight="1">
      <c r="A474" s="61"/>
      <c r="B474" s="61"/>
      <c r="C474" s="61"/>
      <c r="D474" s="11"/>
      <c r="E474" s="4" t="s">
        <v>604</v>
      </c>
      <c r="F474" s="14">
        <f>G474+H474+I474</f>
        <v>257.2</v>
      </c>
      <c r="G474" s="14"/>
      <c r="H474" s="14"/>
      <c r="I474" s="14">
        <v>257.2</v>
      </c>
      <c r="J474" s="14">
        <f>K474+L474+M474</f>
        <v>215.4</v>
      </c>
      <c r="K474" s="14"/>
      <c r="L474" s="14"/>
      <c r="M474" s="14">
        <v>215.4</v>
      </c>
      <c r="N474" s="7">
        <f t="shared" si="85"/>
        <v>83.748055987558317</v>
      </c>
      <c r="O474" s="7"/>
      <c r="P474" s="7"/>
      <c r="Q474" s="7">
        <f t="shared" si="78"/>
        <v>83.748055987558317</v>
      </c>
    </row>
    <row r="475" spans="1:17" ht="34.5" customHeight="1">
      <c r="A475" s="61" t="s">
        <v>131</v>
      </c>
      <c r="B475" s="61" t="s">
        <v>605</v>
      </c>
      <c r="C475" s="61" t="s">
        <v>606</v>
      </c>
      <c r="D475" s="17" t="s">
        <v>16</v>
      </c>
      <c r="E475" s="4"/>
      <c r="F475" s="14">
        <f>F476</f>
        <v>708.6</v>
      </c>
      <c r="G475" s="14"/>
      <c r="H475" s="14"/>
      <c r="I475" s="14">
        <f>I476</f>
        <v>708.6</v>
      </c>
      <c r="J475" s="14">
        <f>J476</f>
        <v>339.2</v>
      </c>
      <c r="K475" s="14"/>
      <c r="L475" s="14"/>
      <c r="M475" s="14">
        <f>M476</f>
        <v>339.2</v>
      </c>
      <c r="N475" s="7">
        <f t="shared" si="85"/>
        <v>47.869037538808918</v>
      </c>
      <c r="O475" s="7"/>
      <c r="P475" s="7"/>
      <c r="Q475" s="7">
        <f t="shared" si="78"/>
        <v>47.869037538808918</v>
      </c>
    </row>
    <row r="476" spans="1:17" ht="56.25" customHeight="1">
      <c r="A476" s="61"/>
      <c r="B476" s="61"/>
      <c r="C476" s="61"/>
      <c r="D476" s="21" t="s">
        <v>596</v>
      </c>
      <c r="E476" s="4"/>
      <c r="F476" s="14">
        <f>F477</f>
        <v>708.6</v>
      </c>
      <c r="G476" s="14"/>
      <c r="H476" s="14"/>
      <c r="I476" s="14">
        <f>I477</f>
        <v>708.6</v>
      </c>
      <c r="J476" s="14">
        <f>J477</f>
        <v>339.2</v>
      </c>
      <c r="K476" s="14"/>
      <c r="L476" s="14"/>
      <c r="M476" s="14">
        <f>M477</f>
        <v>339.2</v>
      </c>
      <c r="N476" s="7">
        <f t="shared" si="85"/>
        <v>47.869037538808918</v>
      </c>
      <c r="O476" s="7"/>
      <c r="P476" s="7"/>
      <c r="Q476" s="7">
        <f t="shared" si="78"/>
        <v>47.869037538808918</v>
      </c>
    </row>
    <row r="477" spans="1:17" ht="49.5" customHeight="1">
      <c r="A477" s="61"/>
      <c r="B477" s="61"/>
      <c r="C477" s="61"/>
      <c r="D477" s="11"/>
      <c r="E477" s="4" t="s">
        <v>607</v>
      </c>
      <c r="F477" s="14">
        <f>G477+H477+I477</f>
        <v>708.6</v>
      </c>
      <c r="G477" s="14"/>
      <c r="H477" s="14"/>
      <c r="I477" s="14">
        <v>708.6</v>
      </c>
      <c r="J477" s="14">
        <f>K477+L477+M477</f>
        <v>339.2</v>
      </c>
      <c r="K477" s="14"/>
      <c r="L477" s="14"/>
      <c r="M477" s="14">
        <v>339.2</v>
      </c>
      <c r="N477" s="7">
        <f t="shared" si="85"/>
        <v>47.869037538808918</v>
      </c>
      <c r="O477" s="7"/>
      <c r="P477" s="7"/>
      <c r="Q477" s="7">
        <f t="shared" si="78"/>
        <v>47.869037538808918</v>
      </c>
    </row>
    <row r="478" spans="1:17" ht="34.5" customHeight="1">
      <c r="A478" s="61" t="s">
        <v>259</v>
      </c>
      <c r="B478" s="61" t="s">
        <v>608</v>
      </c>
      <c r="C478" s="61" t="s">
        <v>609</v>
      </c>
      <c r="D478" s="17" t="s">
        <v>16</v>
      </c>
      <c r="E478" s="4"/>
      <c r="F478" s="14">
        <f>F479</f>
        <v>4300</v>
      </c>
      <c r="G478" s="14"/>
      <c r="H478" s="14"/>
      <c r="I478" s="14">
        <f t="shared" ref="I478:M479" si="94">I479</f>
        <v>4300</v>
      </c>
      <c r="J478" s="14">
        <f t="shared" si="94"/>
        <v>2135</v>
      </c>
      <c r="K478" s="14"/>
      <c r="L478" s="14"/>
      <c r="M478" s="14">
        <f t="shared" si="94"/>
        <v>2135</v>
      </c>
      <c r="N478" s="7">
        <f t="shared" si="85"/>
        <v>49.651162790697676</v>
      </c>
      <c r="O478" s="7"/>
      <c r="P478" s="7"/>
      <c r="Q478" s="7">
        <f t="shared" si="78"/>
        <v>49.651162790697676</v>
      </c>
    </row>
    <row r="479" spans="1:17" ht="56.25" customHeight="1">
      <c r="A479" s="61"/>
      <c r="B479" s="61"/>
      <c r="C479" s="61"/>
      <c r="D479" s="21" t="s">
        <v>596</v>
      </c>
      <c r="E479" s="4"/>
      <c r="F479" s="14">
        <f>F480</f>
        <v>4300</v>
      </c>
      <c r="G479" s="14"/>
      <c r="H479" s="14"/>
      <c r="I479" s="14">
        <f t="shared" si="94"/>
        <v>4300</v>
      </c>
      <c r="J479" s="14">
        <f t="shared" si="94"/>
        <v>2135</v>
      </c>
      <c r="K479" s="14"/>
      <c r="L479" s="14"/>
      <c r="M479" s="14">
        <f t="shared" si="94"/>
        <v>2135</v>
      </c>
      <c r="N479" s="7">
        <f t="shared" si="85"/>
        <v>49.651162790697676</v>
      </c>
      <c r="O479" s="7"/>
      <c r="P479" s="7"/>
      <c r="Q479" s="7">
        <f t="shared" si="78"/>
        <v>49.651162790697676</v>
      </c>
    </row>
    <row r="480" spans="1:17" ht="49.5" customHeight="1">
      <c r="A480" s="61"/>
      <c r="B480" s="61"/>
      <c r="C480" s="61"/>
      <c r="D480" s="11"/>
      <c r="E480" s="4" t="s">
        <v>610</v>
      </c>
      <c r="F480" s="14">
        <f>G480+H480+I480</f>
        <v>4300</v>
      </c>
      <c r="G480" s="14"/>
      <c r="H480" s="14"/>
      <c r="I480" s="14">
        <v>4300</v>
      </c>
      <c r="J480" s="14">
        <f>K480+L480+M480</f>
        <v>2135</v>
      </c>
      <c r="K480" s="14"/>
      <c r="L480" s="14"/>
      <c r="M480" s="14">
        <v>2135</v>
      </c>
      <c r="N480" s="7">
        <f t="shared" si="85"/>
        <v>49.651162790697676</v>
      </c>
      <c r="O480" s="7"/>
      <c r="P480" s="7"/>
      <c r="Q480" s="7">
        <f t="shared" si="78"/>
        <v>49.651162790697676</v>
      </c>
    </row>
    <row r="481" spans="1:17" ht="34.5" customHeight="1">
      <c r="A481" s="61" t="s">
        <v>260</v>
      </c>
      <c r="B481" s="61" t="s">
        <v>611</v>
      </c>
      <c r="C481" s="61" t="s">
        <v>612</v>
      </c>
      <c r="D481" s="17" t="s">
        <v>16</v>
      </c>
      <c r="E481" s="4"/>
      <c r="F481" s="14">
        <f>F482</f>
        <v>236.8</v>
      </c>
      <c r="G481" s="14"/>
      <c r="H481" s="14"/>
      <c r="I481" s="14">
        <f t="shared" ref="I481:M482" si="95">I482</f>
        <v>236.8</v>
      </c>
      <c r="J481" s="14">
        <f t="shared" si="95"/>
        <v>137</v>
      </c>
      <c r="K481" s="14"/>
      <c r="L481" s="14"/>
      <c r="M481" s="14">
        <f t="shared" si="95"/>
        <v>137</v>
      </c>
      <c r="N481" s="7">
        <f t="shared" si="85"/>
        <v>57.854729729729726</v>
      </c>
      <c r="O481" s="7"/>
      <c r="P481" s="7"/>
      <c r="Q481" s="7">
        <f t="shared" si="78"/>
        <v>57.854729729729726</v>
      </c>
    </row>
    <row r="482" spans="1:17" ht="56.25" customHeight="1">
      <c r="A482" s="61"/>
      <c r="B482" s="61"/>
      <c r="C482" s="61"/>
      <c r="D482" s="21" t="s">
        <v>596</v>
      </c>
      <c r="E482" s="4"/>
      <c r="F482" s="14">
        <f>F483</f>
        <v>236.8</v>
      </c>
      <c r="G482" s="14"/>
      <c r="H482" s="14"/>
      <c r="I482" s="14">
        <f t="shared" si="95"/>
        <v>236.8</v>
      </c>
      <c r="J482" s="14">
        <f t="shared" si="95"/>
        <v>137</v>
      </c>
      <c r="K482" s="14"/>
      <c r="L482" s="14"/>
      <c r="M482" s="14">
        <f t="shared" si="95"/>
        <v>137</v>
      </c>
      <c r="N482" s="7">
        <f t="shared" si="85"/>
        <v>57.854729729729726</v>
      </c>
      <c r="O482" s="7"/>
      <c r="P482" s="7"/>
      <c r="Q482" s="7">
        <f t="shared" si="78"/>
        <v>57.854729729729726</v>
      </c>
    </row>
    <row r="483" spans="1:17" ht="63.75" customHeight="1">
      <c r="A483" s="61"/>
      <c r="B483" s="61"/>
      <c r="C483" s="61"/>
      <c r="D483" s="11"/>
      <c r="E483" s="4" t="s">
        <v>613</v>
      </c>
      <c r="F483" s="14">
        <f>G483+H483+I483</f>
        <v>236.8</v>
      </c>
      <c r="G483" s="14"/>
      <c r="H483" s="14"/>
      <c r="I483" s="14">
        <v>236.8</v>
      </c>
      <c r="J483" s="14">
        <f>K483+L483+M483</f>
        <v>137</v>
      </c>
      <c r="K483" s="14"/>
      <c r="L483" s="14"/>
      <c r="M483" s="14">
        <v>137</v>
      </c>
      <c r="N483" s="7">
        <f t="shared" si="85"/>
        <v>57.854729729729726</v>
      </c>
      <c r="O483" s="7"/>
      <c r="P483" s="7"/>
      <c r="Q483" s="7">
        <f t="shared" si="78"/>
        <v>57.854729729729726</v>
      </c>
    </row>
    <row r="484" spans="1:17" s="3" customFormat="1" ht="33" customHeight="1">
      <c r="A484" s="50" t="s">
        <v>60</v>
      </c>
      <c r="B484" s="50" t="s">
        <v>614</v>
      </c>
      <c r="C484" s="50" t="s">
        <v>615</v>
      </c>
      <c r="D484" s="17" t="s">
        <v>16</v>
      </c>
      <c r="E484" s="6"/>
      <c r="F484" s="7">
        <f t="shared" ref="F484:M484" si="96">F486+F487+F488</f>
        <v>17845.7</v>
      </c>
      <c r="G484" s="7"/>
      <c r="H484" s="7"/>
      <c r="I484" s="7">
        <f t="shared" si="96"/>
        <v>17845.7</v>
      </c>
      <c r="J484" s="7">
        <f t="shared" si="96"/>
        <v>14280.2</v>
      </c>
      <c r="K484" s="7"/>
      <c r="L484" s="7"/>
      <c r="M484" s="7">
        <f t="shared" si="96"/>
        <v>14280.2</v>
      </c>
      <c r="N484" s="7">
        <f t="shared" si="85"/>
        <v>80.020397070442741</v>
      </c>
      <c r="O484" s="7"/>
      <c r="P484" s="7"/>
      <c r="Q484" s="7">
        <f t="shared" si="78"/>
        <v>80.020397070442741</v>
      </c>
    </row>
    <row r="485" spans="1:17" s="3" customFormat="1" ht="49.5" customHeight="1">
      <c r="A485" s="50"/>
      <c r="B485" s="50"/>
      <c r="C485" s="50"/>
      <c r="D485" s="21" t="s">
        <v>616</v>
      </c>
      <c r="E485" s="6"/>
      <c r="F485" s="7">
        <f>SUM(F486:F488)</f>
        <v>17845.7</v>
      </c>
      <c r="G485" s="7"/>
      <c r="H485" s="7"/>
      <c r="I485" s="7">
        <f t="shared" ref="I485:M485" si="97">SUM(I486:I488)</f>
        <v>17845.7</v>
      </c>
      <c r="J485" s="7">
        <f t="shared" si="97"/>
        <v>14280.2</v>
      </c>
      <c r="K485" s="7"/>
      <c r="L485" s="7"/>
      <c r="M485" s="7">
        <f t="shared" si="97"/>
        <v>14280.2</v>
      </c>
      <c r="N485" s="7">
        <f t="shared" si="85"/>
        <v>80.020397070442741</v>
      </c>
      <c r="O485" s="7"/>
      <c r="P485" s="7"/>
      <c r="Q485" s="7">
        <f t="shared" si="78"/>
        <v>80.020397070442741</v>
      </c>
    </row>
    <row r="486" spans="1:17" s="3" customFormat="1">
      <c r="A486" s="50"/>
      <c r="B486" s="50"/>
      <c r="C486" s="50"/>
      <c r="D486" s="18"/>
      <c r="E486" s="4" t="s">
        <v>621</v>
      </c>
      <c r="F486" s="14">
        <f>G486+H486+I486</f>
        <v>8671.2000000000007</v>
      </c>
      <c r="G486" s="14"/>
      <c r="H486" s="14"/>
      <c r="I486" s="14">
        <v>8671.2000000000007</v>
      </c>
      <c r="J486" s="14">
        <f>K486+L486+M486</f>
        <v>6817.8</v>
      </c>
      <c r="K486" s="14"/>
      <c r="L486" s="14"/>
      <c r="M486" s="14">
        <v>6817.8</v>
      </c>
      <c r="N486" s="7">
        <f t="shared" si="85"/>
        <v>78.625795737614169</v>
      </c>
      <c r="O486" s="7"/>
      <c r="P486" s="7"/>
      <c r="Q486" s="7">
        <f t="shared" si="78"/>
        <v>78.625795737614169</v>
      </c>
    </row>
    <row r="487" spans="1:17" s="3" customFormat="1">
      <c r="A487" s="50"/>
      <c r="B487" s="50"/>
      <c r="C487" s="50"/>
      <c r="D487" s="18"/>
      <c r="E487" s="4" t="s">
        <v>624</v>
      </c>
      <c r="F487" s="14">
        <f>G487+H487+I487</f>
        <v>7649.5</v>
      </c>
      <c r="G487" s="14"/>
      <c r="H487" s="14"/>
      <c r="I487" s="14">
        <v>7649.5</v>
      </c>
      <c r="J487" s="14">
        <f>K487+L487+M487</f>
        <v>5958.2</v>
      </c>
      <c r="K487" s="14"/>
      <c r="L487" s="14"/>
      <c r="M487" s="14">
        <v>5958.2</v>
      </c>
      <c r="N487" s="7">
        <f t="shared" si="85"/>
        <v>77.890058173736847</v>
      </c>
      <c r="O487" s="7"/>
      <c r="P487" s="7"/>
      <c r="Q487" s="7">
        <f t="shared" si="78"/>
        <v>77.890058173736847</v>
      </c>
    </row>
    <row r="488" spans="1:17" s="3" customFormat="1">
      <c r="A488" s="50"/>
      <c r="B488" s="50"/>
      <c r="C488" s="50"/>
      <c r="D488" s="18"/>
      <c r="E488" s="4" t="s">
        <v>628</v>
      </c>
      <c r="F488" s="14">
        <f>G488+H488+I488</f>
        <v>1525</v>
      </c>
      <c r="G488" s="14"/>
      <c r="H488" s="14"/>
      <c r="I488" s="14">
        <v>1525</v>
      </c>
      <c r="J488" s="14">
        <f>K488+L488+M488</f>
        <v>1504.2</v>
      </c>
      <c r="K488" s="14"/>
      <c r="L488" s="14"/>
      <c r="M488" s="14">
        <v>1504.2</v>
      </c>
      <c r="N488" s="7">
        <f t="shared" si="85"/>
        <v>98.636065573770495</v>
      </c>
      <c r="O488" s="7"/>
      <c r="P488" s="7"/>
      <c r="Q488" s="7">
        <f t="shared" si="78"/>
        <v>98.636065573770495</v>
      </c>
    </row>
    <row r="489" spans="1:17" s="3" customFormat="1" ht="33" customHeight="1">
      <c r="A489" s="50" t="s">
        <v>21</v>
      </c>
      <c r="B489" s="50" t="s">
        <v>617</v>
      </c>
      <c r="C489" s="50" t="s">
        <v>618</v>
      </c>
      <c r="D489" s="17" t="s">
        <v>16</v>
      </c>
      <c r="E489" s="6"/>
      <c r="F489" s="7">
        <f t="shared" ref="F489:M489" si="98">F491+F492+F493</f>
        <v>17845.7</v>
      </c>
      <c r="G489" s="7"/>
      <c r="H489" s="7"/>
      <c r="I489" s="7">
        <f t="shared" si="98"/>
        <v>17845.7</v>
      </c>
      <c r="J489" s="7">
        <f t="shared" si="98"/>
        <v>14280.2</v>
      </c>
      <c r="K489" s="7"/>
      <c r="L489" s="7"/>
      <c r="M489" s="7">
        <f t="shared" si="98"/>
        <v>14280.2</v>
      </c>
      <c r="N489" s="7">
        <f t="shared" si="85"/>
        <v>80.020397070442741</v>
      </c>
      <c r="O489" s="7"/>
      <c r="P489" s="7"/>
      <c r="Q489" s="7">
        <f t="shared" si="78"/>
        <v>80.020397070442741</v>
      </c>
    </row>
    <row r="490" spans="1:17" s="3" customFormat="1" ht="49.5" customHeight="1">
      <c r="A490" s="50"/>
      <c r="B490" s="50"/>
      <c r="C490" s="50"/>
      <c r="D490" s="21" t="s">
        <v>616</v>
      </c>
      <c r="E490" s="6"/>
      <c r="F490" s="7">
        <f>SUM(F491:F493)</f>
        <v>17845.7</v>
      </c>
      <c r="G490" s="7"/>
      <c r="H490" s="7"/>
      <c r="I490" s="7">
        <f t="shared" ref="I490:M490" si="99">SUM(I491:I493)</f>
        <v>17845.7</v>
      </c>
      <c r="J490" s="7">
        <f t="shared" si="99"/>
        <v>14280.2</v>
      </c>
      <c r="K490" s="7"/>
      <c r="L490" s="7"/>
      <c r="M490" s="7">
        <f t="shared" si="99"/>
        <v>14280.2</v>
      </c>
      <c r="N490" s="7">
        <f t="shared" si="85"/>
        <v>80.020397070442741</v>
      </c>
      <c r="O490" s="7"/>
      <c r="P490" s="7"/>
      <c r="Q490" s="7">
        <f t="shared" si="78"/>
        <v>80.020397070442741</v>
      </c>
    </row>
    <row r="491" spans="1:17" s="3" customFormat="1">
      <c r="A491" s="50"/>
      <c r="B491" s="50"/>
      <c r="C491" s="50"/>
      <c r="D491" s="18"/>
      <c r="E491" s="4" t="s">
        <v>621</v>
      </c>
      <c r="F491" s="14">
        <f>G491+H491+I491</f>
        <v>8671.2000000000007</v>
      </c>
      <c r="G491" s="14"/>
      <c r="H491" s="14"/>
      <c r="I491" s="14">
        <v>8671.2000000000007</v>
      </c>
      <c r="J491" s="14">
        <f>K491+L491+M491</f>
        <v>6817.8</v>
      </c>
      <c r="K491" s="14"/>
      <c r="L491" s="14"/>
      <c r="M491" s="14">
        <v>6817.8</v>
      </c>
      <c r="N491" s="7">
        <f t="shared" si="85"/>
        <v>78.625795737614169</v>
      </c>
      <c r="O491" s="7"/>
      <c r="P491" s="7"/>
      <c r="Q491" s="7">
        <f t="shared" si="78"/>
        <v>78.625795737614169</v>
      </c>
    </row>
    <row r="492" spans="1:17" s="3" customFormat="1">
      <c r="A492" s="50"/>
      <c r="B492" s="50"/>
      <c r="C492" s="50"/>
      <c r="D492" s="18"/>
      <c r="E492" s="4" t="s">
        <v>624</v>
      </c>
      <c r="F492" s="14">
        <f>G492+H492+I492</f>
        <v>7649.5</v>
      </c>
      <c r="G492" s="14"/>
      <c r="H492" s="14"/>
      <c r="I492" s="14">
        <v>7649.5</v>
      </c>
      <c r="J492" s="14">
        <f>K492+L492+M492</f>
        <v>5958.2</v>
      </c>
      <c r="K492" s="14"/>
      <c r="L492" s="14"/>
      <c r="M492" s="14">
        <v>5958.2</v>
      </c>
      <c r="N492" s="7">
        <f t="shared" si="85"/>
        <v>77.890058173736847</v>
      </c>
      <c r="O492" s="7"/>
      <c r="P492" s="7"/>
      <c r="Q492" s="7">
        <f t="shared" si="78"/>
        <v>77.890058173736847</v>
      </c>
    </row>
    <row r="493" spans="1:17" s="3" customFormat="1">
      <c r="A493" s="50"/>
      <c r="B493" s="50"/>
      <c r="C493" s="50"/>
      <c r="D493" s="18"/>
      <c r="E493" s="4" t="s">
        <v>628</v>
      </c>
      <c r="F493" s="14">
        <f>G493+H493+I493</f>
        <v>1525</v>
      </c>
      <c r="G493" s="14"/>
      <c r="H493" s="14"/>
      <c r="I493" s="14">
        <v>1525</v>
      </c>
      <c r="J493" s="14">
        <f>K493+L493+M493</f>
        <v>1504.2</v>
      </c>
      <c r="K493" s="14"/>
      <c r="L493" s="14"/>
      <c r="M493" s="14">
        <v>1504.2</v>
      </c>
      <c r="N493" s="7">
        <f t="shared" si="85"/>
        <v>98.636065573770495</v>
      </c>
      <c r="O493" s="7"/>
      <c r="P493" s="7"/>
      <c r="Q493" s="7">
        <f t="shared" si="78"/>
        <v>98.636065573770495</v>
      </c>
    </row>
    <row r="494" spans="1:17" ht="34.5" customHeight="1">
      <c r="A494" s="61" t="s">
        <v>524</v>
      </c>
      <c r="B494" s="61" t="s">
        <v>619</v>
      </c>
      <c r="C494" s="61" t="s">
        <v>620</v>
      </c>
      <c r="D494" s="17" t="s">
        <v>16</v>
      </c>
      <c r="E494" s="4"/>
      <c r="F494" s="14">
        <f>F495</f>
        <v>8671.2000000000007</v>
      </c>
      <c r="G494" s="14"/>
      <c r="H494" s="14"/>
      <c r="I494" s="14">
        <f t="shared" ref="I494:M495" si="100">I495</f>
        <v>8671.2000000000007</v>
      </c>
      <c r="J494" s="14">
        <f>J495</f>
        <v>6817.8</v>
      </c>
      <c r="K494" s="14"/>
      <c r="L494" s="14"/>
      <c r="M494" s="14">
        <f t="shared" si="100"/>
        <v>6817.8</v>
      </c>
      <c r="N494" s="7">
        <f t="shared" si="85"/>
        <v>78.625795737614169</v>
      </c>
      <c r="O494" s="7"/>
      <c r="P494" s="7"/>
      <c r="Q494" s="7">
        <f t="shared" ref="Q494:Q527" si="101">M494/I494*100</f>
        <v>78.625795737614169</v>
      </c>
    </row>
    <row r="495" spans="1:17" ht="56.25" customHeight="1">
      <c r="A495" s="61"/>
      <c r="B495" s="61"/>
      <c r="C495" s="61"/>
      <c r="D495" s="21" t="s">
        <v>616</v>
      </c>
      <c r="E495" s="4"/>
      <c r="F495" s="14">
        <f>F496</f>
        <v>8671.2000000000007</v>
      </c>
      <c r="G495" s="14"/>
      <c r="H495" s="14"/>
      <c r="I495" s="14">
        <f t="shared" si="100"/>
        <v>8671.2000000000007</v>
      </c>
      <c r="J495" s="14">
        <f>J496</f>
        <v>6817.8</v>
      </c>
      <c r="K495" s="14"/>
      <c r="L495" s="14"/>
      <c r="M495" s="14">
        <f t="shared" si="100"/>
        <v>6817.8</v>
      </c>
      <c r="N495" s="7">
        <f t="shared" si="85"/>
        <v>78.625795737614169</v>
      </c>
      <c r="O495" s="7"/>
      <c r="P495" s="7"/>
      <c r="Q495" s="7">
        <f t="shared" si="101"/>
        <v>78.625795737614169</v>
      </c>
    </row>
    <row r="496" spans="1:17" ht="21.75" customHeight="1">
      <c r="A496" s="61"/>
      <c r="B496" s="61"/>
      <c r="C496" s="61"/>
      <c r="D496" s="11"/>
      <c r="E496" s="4" t="s">
        <v>621</v>
      </c>
      <c r="F496" s="14">
        <f>G496+H496+I496</f>
        <v>8671.2000000000007</v>
      </c>
      <c r="G496" s="14"/>
      <c r="H496" s="14"/>
      <c r="I496" s="14">
        <v>8671.2000000000007</v>
      </c>
      <c r="J496" s="14">
        <f>K496+L496+M496</f>
        <v>6817.8</v>
      </c>
      <c r="K496" s="14"/>
      <c r="L496" s="14"/>
      <c r="M496" s="14">
        <v>6817.8</v>
      </c>
      <c r="N496" s="7">
        <f t="shared" si="85"/>
        <v>78.625795737614169</v>
      </c>
      <c r="O496" s="7"/>
      <c r="P496" s="7"/>
      <c r="Q496" s="7">
        <f t="shared" si="101"/>
        <v>78.625795737614169</v>
      </c>
    </row>
    <row r="497" spans="1:17" ht="34.5" customHeight="1">
      <c r="A497" s="61" t="s">
        <v>525</v>
      </c>
      <c r="B497" s="61" t="s">
        <v>622</v>
      </c>
      <c r="C497" s="61" t="s">
        <v>623</v>
      </c>
      <c r="D497" s="17" t="s">
        <v>16</v>
      </c>
      <c r="E497" s="4"/>
      <c r="F497" s="14">
        <f>F498</f>
        <v>7649.5</v>
      </c>
      <c r="G497" s="14"/>
      <c r="H497" s="14"/>
      <c r="I497" s="14">
        <f t="shared" ref="I497:M498" si="102">I498</f>
        <v>7649.5</v>
      </c>
      <c r="J497" s="14">
        <f>J498</f>
        <v>5958.2</v>
      </c>
      <c r="K497" s="14"/>
      <c r="L497" s="14"/>
      <c r="M497" s="14">
        <f t="shared" si="102"/>
        <v>5958.2</v>
      </c>
      <c r="N497" s="7">
        <f t="shared" si="85"/>
        <v>77.890058173736847</v>
      </c>
      <c r="O497" s="7"/>
      <c r="P497" s="7"/>
      <c r="Q497" s="7">
        <f t="shared" si="101"/>
        <v>77.890058173736847</v>
      </c>
    </row>
    <row r="498" spans="1:17" ht="64.5" customHeight="1">
      <c r="A498" s="61"/>
      <c r="B498" s="61"/>
      <c r="C498" s="61"/>
      <c r="D498" s="21" t="s">
        <v>616</v>
      </c>
      <c r="E498" s="4"/>
      <c r="F498" s="14">
        <f>F499</f>
        <v>7649.5</v>
      </c>
      <c r="G498" s="14"/>
      <c r="H498" s="14"/>
      <c r="I498" s="14">
        <f t="shared" si="102"/>
        <v>7649.5</v>
      </c>
      <c r="J498" s="14">
        <f>J499</f>
        <v>5958.2</v>
      </c>
      <c r="K498" s="14"/>
      <c r="L498" s="14"/>
      <c r="M498" s="14">
        <f t="shared" si="102"/>
        <v>5958.2</v>
      </c>
      <c r="N498" s="7">
        <f t="shared" si="85"/>
        <v>77.890058173736847</v>
      </c>
      <c r="O498" s="7"/>
      <c r="P498" s="7"/>
      <c r="Q498" s="7">
        <f t="shared" si="101"/>
        <v>77.890058173736847</v>
      </c>
    </row>
    <row r="499" spans="1:17" ht="21" customHeight="1">
      <c r="A499" s="61"/>
      <c r="B499" s="61"/>
      <c r="C499" s="61"/>
      <c r="D499" s="11"/>
      <c r="E499" s="4" t="s">
        <v>624</v>
      </c>
      <c r="F499" s="14">
        <f>G499+H499+I499</f>
        <v>7649.5</v>
      </c>
      <c r="G499" s="14"/>
      <c r="H499" s="14"/>
      <c r="I499" s="14">
        <v>7649.5</v>
      </c>
      <c r="J499" s="14">
        <f>K499+L499+M499</f>
        <v>5958.2</v>
      </c>
      <c r="K499" s="14"/>
      <c r="L499" s="14"/>
      <c r="M499" s="14">
        <v>5958.2</v>
      </c>
      <c r="N499" s="7">
        <f t="shared" si="85"/>
        <v>77.890058173736847</v>
      </c>
      <c r="O499" s="7"/>
      <c r="P499" s="7"/>
      <c r="Q499" s="7">
        <f t="shared" si="101"/>
        <v>77.890058173736847</v>
      </c>
    </row>
    <row r="500" spans="1:17" ht="34.5" customHeight="1">
      <c r="A500" s="61" t="s">
        <v>625</v>
      </c>
      <c r="B500" s="61" t="s">
        <v>626</v>
      </c>
      <c r="C500" s="61" t="s">
        <v>627</v>
      </c>
      <c r="D500" s="17" t="s">
        <v>16</v>
      </c>
      <c r="E500" s="4"/>
      <c r="F500" s="14">
        <f>F501</f>
        <v>1525</v>
      </c>
      <c r="G500" s="14"/>
      <c r="H500" s="14"/>
      <c r="I500" s="14">
        <f t="shared" ref="I500:M501" si="103">I501</f>
        <v>1525</v>
      </c>
      <c r="J500" s="14">
        <f>J501</f>
        <v>1504.2</v>
      </c>
      <c r="K500" s="14"/>
      <c r="L500" s="14"/>
      <c r="M500" s="14">
        <f t="shared" si="103"/>
        <v>1504.2</v>
      </c>
      <c r="N500" s="7">
        <f t="shared" si="85"/>
        <v>98.636065573770495</v>
      </c>
      <c r="O500" s="7"/>
      <c r="P500" s="7"/>
      <c r="Q500" s="7">
        <f t="shared" si="101"/>
        <v>98.636065573770495</v>
      </c>
    </row>
    <row r="501" spans="1:17" ht="64.5" customHeight="1">
      <c r="A501" s="61"/>
      <c r="B501" s="61"/>
      <c r="C501" s="61"/>
      <c r="D501" s="21" t="s">
        <v>616</v>
      </c>
      <c r="E501" s="4"/>
      <c r="F501" s="14">
        <f>F502</f>
        <v>1525</v>
      </c>
      <c r="G501" s="14"/>
      <c r="H501" s="14"/>
      <c r="I501" s="14">
        <f t="shared" si="103"/>
        <v>1525</v>
      </c>
      <c r="J501" s="14">
        <f>J502</f>
        <v>1504.2</v>
      </c>
      <c r="K501" s="14"/>
      <c r="L501" s="14"/>
      <c r="M501" s="14">
        <f t="shared" si="103"/>
        <v>1504.2</v>
      </c>
      <c r="N501" s="7">
        <f t="shared" si="85"/>
        <v>98.636065573770495</v>
      </c>
      <c r="O501" s="7"/>
      <c r="P501" s="7"/>
      <c r="Q501" s="7">
        <f t="shared" si="101"/>
        <v>98.636065573770495</v>
      </c>
    </row>
    <row r="502" spans="1:17" ht="18.75" customHeight="1">
      <c r="A502" s="61"/>
      <c r="B502" s="61"/>
      <c r="C502" s="61"/>
      <c r="D502" s="11"/>
      <c r="E502" s="4" t="s">
        <v>628</v>
      </c>
      <c r="F502" s="14">
        <f t="shared" ref="F502:F508" si="104">G502+H502+I502</f>
        <v>1525</v>
      </c>
      <c r="G502" s="14"/>
      <c r="H502" s="14"/>
      <c r="I502" s="14">
        <v>1525</v>
      </c>
      <c r="J502" s="14">
        <f t="shared" ref="J502:J508" si="105">K502+L502+M502</f>
        <v>1504.2</v>
      </c>
      <c r="K502" s="14"/>
      <c r="L502" s="14"/>
      <c r="M502" s="14">
        <v>1504.2</v>
      </c>
      <c r="N502" s="7">
        <f t="shared" si="85"/>
        <v>98.636065573770495</v>
      </c>
      <c r="O502" s="7"/>
      <c r="P502" s="7"/>
      <c r="Q502" s="7">
        <f t="shared" si="101"/>
        <v>98.636065573770495</v>
      </c>
    </row>
    <row r="503" spans="1:17" ht="34.5" customHeight="1">
      <c r="A503" s="61" t="s">
        <v>99</v>
      </c>
      <c r="B503" s="61" t="s">
        <v>629</v>
      </c>
      <c r="C503" s="61" t="s">
        <v>101</v>
      </c>
      <c r="D503" s="17" t="s">
        <v>38</v>
      </c>
      <c r="E503" s="4"/>
      <c r="F503" s="14">
        <f t="shared" si="104"/>
        <v>1395.2</v>
      </c>
      <c r="G503" s="14"/>
      <c r="H503" s="14">
        <v>1238.9000000000001</v>
      </c>
      <c r="I503" s="14">
        <v>156.30000000000001</v>
      </c>
      <c r="J503" s="14">
        <f t="shared" si="105"/>
        <v>0</v>
      </c>
      <c r="K503" s="14"/>
      <c r="L503" s="14">
        <v>0</v>
      </c>
      <c r="M503" s="14">
        <v>0</v>
      </c>
      <c r="N503" s="7">
        <f t="shared" si="85"/>
        <v>0</v>
      </c>
      <c r="O503" s="7"/>
      <c r="P503" s="7">
        <f t="shared" ref="P503:P508" si="106">L503/H503*100</f>
        <v>0</v>
      </c>
      <c r="Q503" s="7">
        <f t="shared" si="101"/>
        <v>0</v>
      </c>
    </row>
    <row r="504" spans="1:17" ht="85.5" customHeight="1">
      <c r="A504" s="61"/>
      <c r="B504" s="61"/>
      <c r="C504" s="61"/>
      <c r="D504" s="21" t="s">
        <v>630</v>
      </c>
      <c r="E504" s="4"/>
      <c r="F504" s="14">
        <f t="shared" si="104"/>
        <v>1395.2</v>
      </c>
      <c r="G504" s="14"/>
      <c r="H504" s="14">
        <v>1238.9000000000001</v>
      </c>
      <c r="I504" s="14">
        <v>156.30000000000001</v>
      </c>
      <c r="J504" s="14">
        <f t="shared" si="105"/>
        <v>0</v>
      </c>
      <c r="K504" s="14"/>
      <c r="L504" s="14">
        <v>0</v>
      </c>
      <c r="M504" s="14">
        <v>0</v>
      </c>
      <c r="N504" s="7">
        <f t="shared" si="85"/>
        <v>0</v>
      </c>
      <c r="O504" s="7"/>
      <c r="P504" s="7">
        <f t="shared" si="106"/>
        <v>0</v>
      </c>
      <c r="Q504" s="7">
        <f t="shared" si="101"/>
        <v>0</v>
      </c>
    </row>
    <row r="505" spans="1:17" ht="18.75" customHeight="1">
      <c r="A505" s="61"/>
      <c r="B505" s="61"/>
      <c r="C505" s="61"/>
      <c r="D505" s="11"/>
      <c r="E505" s="4" t="s">
        <v>634</v>
      </c>
      <c r="F505" s="14">
        <f t="shared" si="104"/>
        <v>1395.2</v>
      </c>
      <c r="G505" s="14"/>
      <c r="H505" s="14">
        <v>1238.9000000000001</v>
      </c>
      <c r="I505" s="14">
        <v>156.30000000000001</v>
      </c>
      <c r="J505" s="14">
        <f t="shared" si="105"/>
        <v>0</v>
      </c>
      <c r="K505" s="14"/>
      <c r="L505" s="14">
        <v>0</v>
      </c>
      <c r="M505" s="14">
        <v>0</v>
      </c>
      <c r="N505" s="7">
        <f t="shared" si="85"/>
        <v>0</v>
      </c>
      <c r="O505" s="7"/>
      <c r="P505" s="7">
        <f t="shared" si="106"/>
        <v>0</v>
      </c>
      <c r="Q505" s="7">
        <f t="shared" si="101"/>
        <v>0</v>
      </c>
    </row>
    <row r="506" spans="1:17" ht="34.5" customHeight="1">
      <c r="A506" s="61" t="s">
        <v>631</v>
      </c>
      <c r="B506" s="61" t="s">
        <v>632</v>
      </c>
      <c r="C506" s="61" t="s">
        <v>633</v>
      </c>
      <c r="D506" s="17" t="s">
        <v>38</v>
      </c>
      <c r="E506" s="4"/>
      <c r="F506" s="14">
        <f t="shared" si="104"/>
        <v>1395.2</v>
      </c>
      <c r="G506" s="14"/>
      <c r="H506" s="14">
        <v>1238.9000000000001</v>
      </c>
      <c r="I506" s="14">
        <v>156.30000000000001</v>
      </c>
      <c r="J506" s="14">
        <f t="shared" si="105"/>
        <v>0</v>
      </c>
      <c r="K506" s="14"/>
      <c r="L506" s="14">
        <v>0</v>
      </c>
      <c r="M506" s="14">
        <v>0</v>
      </c>
      <c r="N506" s="7">
        <f t="shared" si="85"/>
        <v>0</v>
      </c>
      <c r="O506" s="7"/>
      <c r="P506" s="7">
        <f t="shared" si="106"/>
        <v>0</v>
      </c>
      <c r="Q506" s="7">
        <f t="shared" si="101"/>
        <v>0</v>
      </c>
    </row>
    <row r="507" spans="1:17" ht="99" customHeight="1">
      <c r="A507" s="61"/>
      <c r="B507" s="61"/>
      <c r="C507" s="61"/>
      <c r="D507" s="21" t="s">
        <v>630</v>
      </c>
      <c r="E507" s="4"/>
      <c r="F507" s="14">
        <f t="shared" si="104"/>
        <v>1395.2</v>
      </c>
      <c r="G507" s="14"/>
      <c r="H507" s="14">
        <v>1238.9000000000001</v>
      </c>
      <c r="I507" s="14">
        <v>156.30000000000001</v>
      </c>
      <c r="J507" s="14">
        <f t="shared" si="105"/>
        <v>0</v>
      </c>
      <c r="K507" s="14"/>
      <c r="L507" s="14">
        <v>0</v>
      </c>
      <c r="M507" s="14">
        <v>0</v>
      </c>
      <c r="N507" s="7">
        <f t="shared" si="85"/>
        <v>0</v>
      </c>
      <c r="O507" s="7"/>
      <c r="P507" s="7">
        <f t="shared" si="106"/>
        <v>0</v>
      </c>
      <c r="Q507" s="7">
        <f t="shared" si="101"/>
        <v>0</v>
      </c>
    </row>
    <row r="508" spans="1:17" ht="18.75" customHeight="1">
      <c r="A508" s="61"/>
      <c r="B508" s="61"/>
      <c r="C508" s="61"/>
      <c r="D508" s="11"/>
      <c r="E508" s="4" t="s">
        <v>634</v>
      </c>
      <c r="F508" s="14">
        <f t="shared" si="104"/>
        <v>1395.2</v>
      </c>
      <c r="G508" s="14"/>
      <c r="H508" s="14">
        <v>1238.9000000000001</v>
      </c>
      <c r="I508" s="14">
        <v>156.30000000000001</v>
      </c>
      <c r="J508" s="14">
        <f t="shared" si="105"/>
        <v>0</v>
      </c>
      <c r="K508" s="14"/>
      <c r="L508" s="14">
        <v>0</v>
      </c>
      <c r="M508" s="14">
        <v>0</v>
      </c>
      <c r="N508" s="7">
        <f t="shared" si="85"/>
        <v>0</v>
      </c>
      <c r="O508" s="7"/>
      <c r="P508" s="7">
        <f t="shared" si="106"/>
        <v>0</v>
      </c>
      <c r="Q508" s="7">
        <f t="shared" si="101"/>
        <v>0</v>
      </c>
    </row>
    <row r="509" spans="1:17" s="3" customFormat="1" ht="33" customHeight="1">
      <c r="A509" s="50" t="s">
        <v>109</v>
      </c>
      <c r="B509" s="50" t="s">
        <v>635</v>
      </c>
      <c r="C509" s="50" t="s">
        <v>636</v>
      </c>
      <c r="D509" s="17" t="s">
        <v>38</v>
      </c>
      <c r="E509" s="6"/>
      <c r="F509" s="7">
        <f>F511+F512+F513</f>
        <v>21626.300000000003</v>
      </c>
      <c r="G509" s="7"/>
      <c r="H509" s="7"/>
      <c r="I509" s="7">
        <f>I511+I512+I513</f>
        <v>21626.300000000003</v>
      </c>
      <c r="J509" s="7">
        <f>J511+J512+J513</f>
        <v>14381.600000000002</v>
      </c>
      <c r="K509" s="7"/>
      <c r="L509" s="7"/>
      <c r="M509" s="7">
        <f>M511+M512+M513</f>
        <v>14381.600000000002</v>
      </c>
      <c r="N509" s="7">
        <f t="shared" si="85"/>
        <v>66.500510951942772</v>
      </c>
      <c r="O509" s="7"/>
      <c r="P509" s="7"/>
      <c r="Q509" s="7">
        <f t="shared" si="101"/>
        <v>66.500510951942772</v>
      </c>
    </row>
    <row r="510" spans="1:17" s="3" customFormat="1" ht="49.5" customHeight="1">
      <c r="A510" s="50"/>
      <c r="B510" s="50"/>
      <c r="C510" s="50"/>
      <c r="D510" s="21" t="s">
        <v>639</v>
      </c>
      <c r="E510" s="6"/>
      <c r="F510" s="7">
        <f>SUM(F511:F513)</f>
        <v>21626.300000000003</v>
      </c>
      <c r="G510" s="7"/>
      <c r="H510" s="7"/>
      <c r="I510" s="7">
        <f t="shared" ref="I510:M510" si="107">SUM(I511:I513)</f>
        <v>21626.300000000003</v>
      </c>
      <c r="J510" s="7">
        <f t="shared" si="107"/>
        <v>14381.600000000002</v>
      </c>
      <c r="K510" s="7"/>
      <c r="L510" s="7"/>
      <c r="M510" s="7">
        <f t="shared" si="107"/>
        <v>14381.600000000002</v>
      </c>
      <c r="N510" s="7"/>
      <c r="O510" s="7"/>
      <c r="P510" s="7"/>
      <c r="Q510" s="7"/>
    </row>
    <row r="511" spans="1:17" s="3" customFormat="1">
      <c r="A511" s="50"/>
      <c r="B511" s="50"/>
      <c r="C511" s="50"/>
      <c r="D511" s="18"/>
      <c r="E511" s="4" t="s">
        <v>643</v>
      </c>
      <c r="F511" s="14">
        <f>G511+H511+I511</f>
        <v>16540.400000000001</v>
      </c>
      <c r="G511" s="14"/>
      <c r="H511" s="14"/>
      <c r="I511" s="14">
        <v>16540.400000000001</v>
      </c>
      <c r="J511" s="14">
        <f>K511+L511+M511</f>
        <v>10963.7</v>
      </c>
      <c r="K511" s="14"/>
      <c r="L511" s="14"/>
      <c r="M511" s="14">
        <v>10963.7</v>
      </c>
      <c r="N511" s="7">
        <f t="shared" ref="N511:Q563" si="108">J511/F511*100</f>
        <v>66.28437039007521</v>
      </c>
      <c r="O511" s="7"/>
      <c r="P511" s="7"/>
      <c r="Q511" s="7">
        <f t="shared" si="101"/>
        <v>66.28437039007521</v>
      </c>
    </row>
    <row r="512" spans="1:17" s="3" customFormat="1">
      <c r="A512" s="50"/>
      <c r="B512" s="50"/>
      <c r="C512" s="50"/>
      <c r="D512" s="18"/>
      <c r="E512" s="4" t="s">
        <v>647</v>
      </c>
      <c r="F512" s="14">
        <f>G512+H512+I512</f>
        <v>2925.9</v>
      </c>
      <c r="G512" s="14"/>
      <c r="H512" s="14"/>
      <c r="I512" s="14">
        <v>2925.9</v>
      </c>
      <c r="J512" s="14">
        <f>K512+L512+M512</f>
        <v>1425.7</v>
      </c>
      <c r="K512" s="14"/>
      <c r="L512" s="14"/>
      <c r="M512" s="14">
        <v>1425.7</v>
      </c>
      <c r="N512" s="7">
        <f t="shared" si="108"/>
        <v>48.726887453433129</v>
      </c>
      <c r="O512" s="7"/>
      <c r="P512" s="7"/>
      <c r="Q512" s="7">
        <f t="shared" si="101"/>
        <v>48.726887453433129</v>
      </c>
    </row>
    <row r="513" spans="1:17" s="3" customFormat="1">
      <c r="A513" s="50"/>
      <c r="B513" s="50"/>
      <c r="C513" s="50"/>
      <c r="D513" s="18"/>
      <c r="E513" s="4" t="s">
        <v>652</v>
      </c>
      <c r="F513" s="14">
        <f>G513+H513+I513</f>
        <v>2160</v>
      </c>
      <c r="G513" s="14"/>
      <c r="H513" s="14"/>
      <c r="I513" s="14">
        <v>2160</v>
      </c>
      <c r="J513" s="14">
        <f>K513+L513+M513</f>
        <v>1992.2</v>
      </c>
      <c r="K513" s="14"/>
      <c r="L513" s="14"/>
      <c r="M513" s="14">
        <v>1992.2</v>
      </c>
      <c r="N513" s="7">
        <f t="shared" si="108"/>
        <v>92.231481481481481</v>
      </c>
      <c r="O513" s="7"/>
      <c r="P513" s="7"/>
      <c r="Q513" s="7">
        <f t="shared" si="101"/>
        <v>92.231481481481481</v>
      </c>
    </row>
    <row r="514" spans="1:17" ht="49.5" customHeight="1">
      <c r="A514" s="70" t="s">
        <v>324</v>
      </c>
      <c r="B514" s="70" t="s">
        <v>637</v>
      </c>
      <c r="C514" s="70" t="s">
        <v>638</v>
      </c>
      <c r="D514" s="19" t="s">
        <v>38</v>
      </c>
      <c r="E514" s="1"/>
      <c r="F514" s="1">
        <f t="shared" ref="F514:M514" si="109">F516+F517+F518</f>
        <v>21626.300000000003</v>
      </c>
      <c r="G514" s="1"/>
      <c r="H514" s="1"/>
      <c r="I514" s="1">
        <f t="shared" si="109"/>
        <v>21626.300000000003</v>
      </c>
      <c r="J514" s="1">
        <f t="shared" si="109"/>
        <v>14381.600000000002</v>
      </c>
      <c r="K514" s="1"/>
      <c r="L514" s="1"/>
      <c r="M514" s="1">
        <f t="shared" si="109"/>
        <v>14381.600000000002</v>
      </c>
      <c r="N514" s="7">
        <f t="shared" si="108"/>
        <v>66.500510951942772</v>
      </c>
      <c r="O514" s="7"/>
      <c r="P514" s="7"/>
      <c r="Q514" s="7">
        <f t="shared" si="101"/>
        <v>66.500510951942772</v>
      </c>
    </row>
    <row r="515" spans="1:17" ht="49.5" customHeight="1">
      <c r="A515" s="71"/>
      <c r="B515" s="71"/>
      <c r="C515" s="71"/>
      <c r="D515" s="20" t="s">
        <v>639</v>
      </c>
      <c r="E515" s="1"/>
      <c r="F515" s="1">
        <f>SUM(F516:F518)</f>
        <v>21626.300000000003</v>
      </c>
      <c r="G515" s="1"/>
      <c r="H515" s="1"/>
      <c r="I515" s="1">
        <f t="shared" ref="I515:M515" si="110">SUM(I516:I518)</f>
        <v>21626.300000000003</v>
      </c>
      <c r="J515" s="1">
        <f t="shared" si="110"/>
        <v>14381.600000000002</v>
      </c>
      <c r="K515" s="1"/>
      <c r="L515" s="1"/>
      <c r="M515" s="1">
        <f t="shared" si="110"/>
        <v>14381.600000000002</v>
      </c>
      <c r="N515" s="7">
        <f t="shared" si="108"/>
        <v>66.500510951942772</v>
      </c>
      <c r="O515" s="7"/>
      <c r="P515" s="7"/>
      <c r="Q515" s="7">
        <f t="shared" si="101"/>
        <v>66.500510951942772</v>
      </c>
    </row>
    <row r="516" spans="1:17" ht="20.25" customHeight="1">
      <c r="A516" s="71"/>
      <c r="B516" s="71"/>
      <c r="C516" s="71"/>
      <c r="D516" s="77"/>
      <c r="E516" s="2" t="s">
        <v>643</v>
      </c>
      <c r="F516" s="1">
        <f>G516+H516+I516</f>
        <v>16540.400000000001</v>
      </c>
      <c r="G516" s="1"/>
      <c r="H516" s="1"/>
      <c r="I516" s="16">
        <v>16540.400000000001</v>
      </c>
      <c r="J516" s="1">
        <f>K516+L516+M516</f>
        <v>10963.7</v>
      </c>
      <c r="K516" s="1"/>
      <c r="L516" s="1"/>
      <c r="M516" s="16">
        <v>10963.7</v>
      </c>
      <c r="N516" s="7">
        <f t="shared" si="108"/>
        <v>66.28437039007521</v>
      </c>
      <c r="O516" s="7"/>
      <c r="P516" s="7"/>
      <c r="Q516" s="7">
        <f t="shared" si="101"/>
        <v>66.28437039007521</v>
      </c>
    </row>
    <row r="517" spans="1:17" ht="20.25" customHeight="1">
      <c r="A517" s="71"/>
      <c r="B517" s="71"/>
      <c r="C517" s="71"/>
      <c r="D517" s="79"/>
      <c r="E517" s="2" t="s">
        <v>647</v>
      </c>
      <c r="F517" s="1">
        <f>G517+H517+I517</f>
        <v>2925.9</v>
      </c>
      <c r="G517" s="1"/>
      <c r="H517" s="1"/>
      <c r="I517" s="16">
        <v>2925.9</v>
      </c>
      <c r="J517" s="1">
        <f>K517+L517+M517</f>
        <v>1425.7</v>
      </c>
      <c r="K517" s="1"/>
      <c r="L517" s="1"/>
      <c r="M517" s="16">
        <v>1425.7</v>
      </c>
      <c r="N517" s="7">
        <f t="shared" si="108"/>
        <v>48.726887453433129</v>
      </c>
      <c r="O517" s="7"/>
      <c r="P517" s="7"/>
      <c r="Q517" s="7">
        <f t="shared" si="101"/>
        <v>48.726887453433129</v>
      </c>
    </row>
    <row r="518" spans="1:17" ht="20.25" customHeight="1">
      <c r="A518" s="72"/>
      <c r="B518" s="72"/>
      <c r="C518" s="72"/>
      <c r="D518" s="78"/>
      <c r="E518" s="2" t="s">
        <v>652</v>
      </c>
      <c r="F518" s="1">
        <f>G518+H518+I518</f>
        <v>2160</v>
      </c>
      <c r="G518" s="1"/>
      <c r="H518" s="1"/>
      <c r="I518" s="16">
        <v>2160</v>
      </c>
      <c r="J518" s="1">
        <f>K518+L518+M518</f>
        <v>1992.2</v>
      </c>
      <c r="K518" s="1"/>
      <c r="L518" s="1"/>
      <c r="M518" s="16">
        <v>1992.2</v>
      </c>
      <c r="N518" s="7">
        <f t="shared" si="108"/>
        <v>92.231481481481481</v>
      </c>
      <c r="O518" s="7"/>
      <c r="P518" s="7"/>
      <c r="Q518" s="7">
        <f t="shared" si="101"/>
        <v>92.231481481481481</v>
      </c>
    </row>
    <row r="519" spans="1:17" ht="49.5" customHeight="1">
      <c r="A519" s="80" t="s">
        <v>116</v>
      </c>
      <c r="B519" s="70" t="s">
        <v>640</v>
      </c>
      <c r="C519" s="70" t="s">
        <v>641</v>
      </c>
      <c r="D519" s="19" t="s">
        <v>38</v>
      </c>
      <c r="E519" s="1"/>
      <c r="F519" s="1">
        <f>F520</f>
        <v>16540.400000000001</v>
      </c>
      <c r="G519" s="1"/>
      <c r="H519" s="1"/>
      <c r="I519" s="1">
        <f t="shared" ref="I519:M520" si="111">I520</f>
        <v>16540.400000000001</v>
      </c>
      <c r="J519" s="1">
        <f>J520</f>
        <v>10963.7</v>
      </c>
      <c r="K519" s="1"/>
      <c r="L519" s="1"/>
      <c r="M519" s="1">
        <f t="shared" si="111"/>
        <v>10963.7</v>
      </c>
      <c r="N519" s="7">
        <f t="shared" si="108"/>
        <v>66.28437039007521</v>
      </c>
      <c r="O519" s="7"/>
      <c r="P519" s="7"/>
      <c r="Q519" s="7">
        <f t="shared" si="101"/>
        <v>66.28437039007521</v>
      </c>
    </row>
    <row r="520" spans="1:17" ht="49.5" customHeight="1">
      <c r="A520" s="81"/>
      <c r="B520" s="71"/>
      <c r="C520" s="71"/>
      <c r="D520" s="77" t="s">
        <v>642</v>
      </c>
      <c r="E520" s="1"/>
      <c r="F520" s="1">
        <f>F521</f>
        <v>16540.400000000001</v>
      </c>
      <c r="G520" s="1"/>
      <c r="H520" s="1"/>
      <c r="I520" s="1">
        <f t="shared" si="111"/>
        <v>16540.400000000001</v>
      </c>
      <c r="J520" s="1">
        <f>J521</f>
        <v>10963.7</v>
      </c>
      <c r="K520" s="1"/>
      <c r="L520" s="1"/>
      <c r="M520" s="1">
        <f t="shared" si="111"/>
        <v>10963.7</v>
      </c>
      <c r="N520" s="7">
        <f t="shared" si="108"/>
        <v>66.28437039007521</v>
      </c>
      <c r="O520" s="7"/>
      <c r="P520" s="7"/>
      <c r="Q520" s="7">
        <f t="shared" si="101"/>
        <v>66.28437039007521</v>
      </c>
    </row>
    <row r="521" spans="1:17" ht="49.5" customHeight="1">
      <c r="A521" s="82"/>
      <c r="B521" s="72"/>
      <c r="C521" s="72"/>
      <c r="D521" s="78"/>
      <c r="E521" s="2" t="s">
        <v>643</v>
      </c>
      <c r="F521" s="1">
        <f>G521+H521+I521</f>
        <v>16540.400000000001</v>
      </c>
      <c r="G521" s="1"/>
      <c r="H521" s="1"/>
      <c r="I521" s="16">
        <v>16540.400000000001</v>
      </c>
      <c r="J521" s="1">
        <f>K521+L521+M521</f>
        <v>10963.7</v>
      </c>
      <c r="K521" s="1"/>
      <c r="L521" s="1"/>
      <c r="M521" s="16">
        <v>10963.7</v>
      </c>
      <c r="N521" s="7">
        <f t="shared" si="108"/>
        <v>66.28437039007521</v>
      </c>
      <c r="O521" s="7"/>
      <c r="P521" s="7"/>
      <c r="Q521" s="7">
        <f t="shared" si="101"/>
        <v>66.28437039007521</v>
      </c>
    </row>
    <row r="522" spans="1:17" ht="49.5" customHeight="1">
      <c r="A522" s="70" t="s">
        <v>644</v>
      </c>
      <c r="B522" s="70" t="s">
        <v>645</v>
      </c>
      <c r="C522" s="56" t="s">
        <v>623</v>
      </c>
      <c r="D522" s="19" t="s">
        <v>38</v>
      </c>
      <c r="E522" s="1"/>
      <c r="F522" s="1">
        <f>F523</f>
        <v>2925.9</v>
      </c>
      <c r="G522" s="1"/>
      <c r="H522" s="1"/>
      <c r="I522" s="16">
        <f t="shared" ref="I522:M523" si="112">I523</f>
        <v>2925.9</v>
      </c>
      <c r="J522" s="1">
        <f>J523</f>
        <v>1425.7</v>
      </c>
      <c r="K522" s="1"/>
      <c r="L522" s="1"/>
      <c r="M522" s="16">
        <f t="shared" si="112"/>
        <v>1425.7</v>
      </c>
      <c r="N522" s="7">
        <f t="shared" si="108"/>
        <v>48.726887453433129</v>
      </c>
      <c r="O522" s="7"/>
      <c r="P522" s="7"/>
      <c r="Q522" s="7">
        <f t="shared" si="101"/>
        <v>48.726887453433129</v>
      </c>
    </row>
    <row r="523" spans="1:17" ht="49.5" customHeight="1">
      <c r="A523" s="71"/>
      <c r="B523" s="71"/>
      <c r="C523" s="57"/>
      <c r="D523" s="77" t="s">
        <v>646</v>
      </c>
      <c r="E523" s="2"/>
      <c r="F523" s="1">
        <f>F524</f>
        <v>2925.9</v>
      </c>
      <c r="G523" s="1"/>
      <c r="H523" s="1"/>
      <c r="I523" s="16">
        <f t="shared" si="112"/>
        <v>2925.9</v>
      </c>
      <c r="J523" s="1">
        <f>J524</f>
        <v>1425.7</v>
      </c>
      <c r="K523" s="1"/>
      <c r="L523" s="1"/>
      <c r="M523" s="16">
        <f t="shared" si="112"/>
        <v>1425.7</v>
      </c>
      <c r="N523" s="7">
        <f t="shared" si="108"/>
        <v>48.726887453433129</v>
      </c>
      <c r="O523" s="7"/>
      <c r="P523" s="7"/>
      <c r="Q523" s="7">
        <f t="shared" si="101"/>
        <v>48.726887453433129</v>
      </c>
    </row>
    <row r="524" spans="1:17" ht="49.5" customHeight="1">
      <c r="A524" s="72"/>
      <c r="B524" s="72"/>
      <c r="C524" s="58"/>
      <c r="D524" s="78"/>
      <c r="E524" s="2" t="s">
        <v>647</v>
      </c>
      <c r="F524" s="1">
        <f>G524+H524+I524</f>
        <v>2925.9</v>
      </c>
      <c r="G524" s="1"/>
      <c r="H524" s="1"/>
      <c r="I524" s="16">
        <v>2925.9</v>
      </c>
      <c r="J524" s="1">
        <f>K524+L524+M524</f>
        <v>1425.7</v>
      </c>
      <c r="K524" s="1"/>
      <c r="L524" s="1"/>
      <c r="M524" s="16">
        <v>1425.7</v>
      </c>
      <c r="N524" s="7">
        <f t="shared" si="108"/>
        <v>48.726887453433129</v>
      </c>
      <c r="O524" s="7"/>
      <c r="P524" s="7"/>
      <c r="Q524" s="7">
        <f t="shared" si="101"/>
        <v>48.726887453433129</v>
      </c>
    </row>
    <row r="525" spans="1:17" ht="49.5" customHeight="1">
      <c r="A525" s="77" t="s">
        <v>648</v>
      </c>
      <c r="B525" s="70" t="s">
        <v>649</v>
      </c>
      <c r="C525" s="70" t="s">
        <v>650</v>
      </c>
      <c r="D525" s="19" t="s">
        <v>38</v>
      </c>
      <c r="E525" s="1"/>
      <c r="F525" s="1">
        <f>F526</f>
        <v>2160</v>
      </c>
      <c r="G525" s="1"/>
      <c r="H525" s="1"/>
      <c r="I525" s="16">
        <f t="shared" ref="I525:M526" si="113">I526</f>
        <v>2160</v>
      </c>
      <c r="J525" s="1">
        <f>J526</f>
        <v>1992.2</v>
      </c>
      <c r="K525" s="1"/>
      <c r="L525" s="1"/>
      <c r="M525" s="16">
        <f t="shared" si="113"/>
        <v>1992.2</v>
      </c>
      <c r="N525" s="7">
        <f t="shared" si="108"/>
        <v>92.231481481481481</v>
      </c>
      <c r="O525" s="7"/>
      <c r="P525" s="7"/>
      <c r="Q525" s="7">
        <f t="shared" si="101"/>
        <v>92.231481481481481</v>
      </c>
    </row>
    <row r="526" spans="1:17" ht="49.5" customHeight="1">
      <c r="A526" s="79"/>
      <c r="B526" s="71"/>
      <c r="C526" s="71"/>
      <c r="D526" s="77" t="s">
        <v>651</v>
      </c>
      <c r="E526" s="1"/>
      <c r="F526" s="1">
        <f>F527</f>
        <v>2160</v>
      </c>
      <c r="G526" s="1"/>
      <c r="H526" s="1"/>
      <c r="I526" s="16">
        <f t="shared" si="113"/>
        <v>2160</v>
      </c>
      <c r="J526" s="1">
        <f>J527</f>
        <v>1992.2</v>
      </c>
      <c r="K526" s="1"/>
      <c r="L526" s="1"/>
      <c r="M526" s="16">
        <f t="shared" si="113"/>
        <v>1992.2</v>
      </c>
      <c r="N526" s="7">
        <f t="shared" si="108"/>
        <v>92.231481481481481</v>
      </c>
      <c r="O526" s="7"/>
      <c r="P526" s="7"/>
      <c r="Q526" s="7">
        <f t="shared" si="101"/>
        <v>92.231481481481481</v>
      </c>
    </row>
    <row r="527" spans="1:17" ht="49.5" customHeight="1">
      <c r="A527" s="78"/>
      <c r="B527" s="72"/>
      <c r="C527" s="72"/>
      <c r="D527" s="78"/>
      <c r="E527" s="2" t="s">
        <v>652</v>
      </c>
      <c r="F527" s="1">
        <f>G527+H527+I527</f>
        <v>2160</v>
      </c>
      <c r="G527" s="1"/>
      <c r="H527" s="1"/>
      <c r="I527" s="16">
        <v>2160</v>
      </c>
      <c r="J527" s="1">
        <f>K527+L527+M527</f>
        <v>1992.2</v>
      </c>
      <c r="K527" s="1"/>
      <c r="L527" s="1"/>
      <c r="M527" s="16">
        <v>1992.2</v>
      </c>
      <c r="N527" s="7">
        <f t="shared" si="108"/>
        <v>92.231481481481481</v>
      </c>
      <c r="O527" s="7"/>
      <c r="P527" s="7"/>
      <c r="Q527" s="7">
        <f t="shared" si="101"/>
        <v>92.231481481481481</v>
      </c>
    </row>
    <row r="528" spans="1:17" s="32" customFormat="1" ht="22.5" customHeight="1">
      <c r="A528" s="84" t="s">
        <v>34</v>
      </c>
      <c r="B528" s="84" t="s">
        <v>345</v>
      </c>
      <c r="C528" s="84" t="s">
        <v>346</v>
      </c>
      <c r="D528" s="22" t="s">
        <v>500</v>
      </c>
      <c r="E528" s="10"/>
      <c r="F528" s="12">
        <f>SUM(F530:F535)</f>
        <v>20789.104790000001</v>
      </c>
      <c r="G528" s="12">
        <f t="shared" ref="G528:M528" si="114">SUM(G530:G535)</f>
        <v>3853.3349699999999</v>
      </c>
      <c r="H528" s="12">
        <f t="shared" si="114"/>
        <v>78.663929999999993</v>
      </c>
      <c r="I528" s="12">
        <f t="shared" si="114"/>
        <v>16857.105889999999</v>
      </c>
      <c r="J528" s="12">
        <f t="shared" si="114"/>
        <v>0</v>
      </c>
      <c r="K528" s="12">
        <f t="shared" si="114"/>
        <v>0</v>
      </c>
      <c r="L528" s="12">
        <f t="shared" si="114"/>
        <v>0</v>
      </c>
      <c r="M528" s="12">
        <f t="shared" si="114"/>
        <v>0</v>
      </c>
      <c r="N528" s="12">
        <f t="shared" si="108"/>
        <v>0</v>
      </c>
      <c r="O528" s="12">
        <f t="shared" si="108"/>
        <v>0</v>
      </c>
      <c r="P528" s="12">
        <f t="shared" si="108"/>
        <v>0</v>
      </c>
      <c r="Q528" s="12">
        <f t="shared" si="108"/>
        <v>0</v>
      </c>
    </row>
    <row r="529" spans="1:17" s="32" customFormat="1" ht="66.75" customHeight="1">
      <c r="A529" s="85"/>
      <c r="B529" s="85"/>
      <c r="C529" s="85"/>
      <c r="D529" s="21" t="s">
        <v>499</v>
      </c>
      <c r="E529" s="4"/>
      <c r="F529" s="14">
        <f>SUM(F530:F535)</f>
        <v>20789.104790000001</v>
      </c>
      <c r="G529" s="14">
        <f t="shared" ref="G529:M529" si="115">SUM(G530:G535)</f>
        <v>3853.3349699999999</v>
      </c>
      <c r="H529" s="14">
        <f t="shared" si="115"/>
        <v>78.663929999999993</v>
      </c>
      <c r="I529" s="14">
        <f t="shared" si="115"/>
        <v>16857.105889999999</v>
      </c>
      <c r="J529" s="14">
        <f t="shared" si="115"/>
        <v>0</v>
      </c>
      <c r="K529" s="14">
        <f t="shared" si="115"/>
        <v>0</v>
      </c>
      <c r="L529" s="14">
        <f t="shared" si="115"/>
        <v>0</v>
      </c>
      <c r="M529" s="14">
        <f t="shared" si="115"/>
        <v>0</v>
      </c>
      <c r="N529" s="7">
        <f t="shared" si="108"/>
        <v>0</v>
      </c>
      <c r="O529" s="7">
        <f t="shared" si="108"/>
        <v>0</v>
      </c>
      <c r="P529" s="7">
        <f t="shared" si="108"/>
        <v>0</v>
      </c>
      <c r="Q529" s="7">
        <f t="shared" si="108"/>
        <v>0</v>
      </c>
    </row>
    <row r="530" spans="1:17" s="32" customFormat="1" ht="12.75">
      <c r="A530" s="85"/>
      <c r="B530" s="85"/>
      <c r="C530" s="85"/>
      <c r="D530" s="11"/>
      <c r="E530" s="4" t="s">
        <v>347</v>
      </c>
      <c r="F530" s="14">
        <v>3000</v>
      </c>
      <c r="G530" s="14"/>
      <c r="H530" s="14"/>
      <c r="I530" s="14">
        <v>3000</v>
      </c>
      <c r="J530" s="14">
        <v>0</v>
      </c>
      <c r="K530" s="14"/>
      <c r="L530" s="14"/>
      <c r="M530" s="14">
        <v>0</v>
      </c>
      <c r="N530" s="7">
        <f t="shared" si="108"/>
        <v>0</v>
      </c>
      <c r="O530" s="7"/>
      <c r="P530" s="7"/>
      <c r="Q530" s="7">
        <f t="shared" si="108"/>
        <v>0</v>
      </c>
    </row>
    <row r="531" spans="1:17" s="32" customFormat="1" ht="11.25">
      <c r="A531" s="85"/>
      <c r="B531" s="85"/>
      <c r="C531" s="85"/>
      <c r="D531" s="15"/>
      <c r="E531" s="4" t="s">
        <v>348</v>
      </c>
      <c r="F531" s="14">
        <v>9000</v>
      </c>
      <c r="G531" s="14"/>
      <c r="H531" s="14"/>
      <c r="I531" s="14">
        <v>9000</v>
      </c>
      <c r="J531" s="14">
        <v>0</v>
      </c>
      <c r="K531" s="14"/>
      <c r="L531" s="14"/>
      <c r="M531" s="14">
        <v>0</v>
      </c>
      <c r="N531" s="7">
        <f t="shared" si="108"/>
        <v>0</v>
      </c>
      <c r="O531" s="7"/>
      <c r="P531" s="7"/>
      <c r="Q531" s="7">
        <f t="shared" si="108"/>
        <v>0</v>
      </c>
    </row>
    <row r="532" spans="1:17" s="32" customFormat="1" ht="11.25">
      <c r="A532" s="85"/>
      <c r="B532" s="85"/>
      <c r="C532" s="85"/>
      <c r="D532" s="15"/>
      <c r="E532" s="4" t="s">
        <v>349</v>
      </c>
      <c r="F532" s="14">
        <v>1000</v>
      </c>
      <c r="G532" s="14"/>
      <c r="H532" s="14"/>
      <c r="I532" s="14">
        <v>1000</v>
      </c>
      <c r="J532" s="14">
        <v>0</v>
      </c>
      <c r="K532" s="14"/>
      <c r="L532" s="14"/>
      <c r="M532" s="14">
        <v>0</v>
      </c>
      <c r="N532" s="7">
        <f t="shared" si="108"/>
        <v>0</v>
      </c>
      <c r="O532" s="7"/>
      <c r="P532" s="7"/>
      <c r="Q532" s="7">
        <f t="shared" si="108"/>
        <v>0</v>
      </c>
    </row>
    <row r="533" spans="1:17" s="32" customFormat="1" ht="11.25">
      <c r="A533" s="85"/>
      <c r="B533" s="85"/>
      <c r="C533" s="85"/>
      <c r="D533" s="15"/>
      <c r="E533" s="4" t="s">
        <v>350</v>
      </c>
      <c r="F533" s="14">
        <v>3355.5</v>
      </c>
      <c r="G533" s="14"/>
      <c r="H533" s="14"/>
      <c r="I533" s="14">
        <v>3355.5</v>
      </c>
      <c r="J533" s="14">
        <v>0</v>
      </c>
      <c r="K533" s="14"/>
      <c r="L533" s="14"/>
      <c r="M533" s="14">
        <v>0</v>
      </c>
      <c r="N533" s="7">
        <f t="shared" si="108"/>
        <v>0</v>
      </c>
      <c r="O533" s="7"/>
      <c r="P533" s="7"/>
      <c r="Q533" s="7">
        <f t="shared" si="108"/>
        <v>0</v>
      </c>
    </row>
    <row r="534" spans="1:17" s="32" customFormat="1" ht="11.25">
      <c r="A534" s="85"/>
      <c r="B534" s="85"/>
      <c r="C534" s="85"/>
      <c r="D534" s="15"/>
      <c r="E534" s="4" t="s">
        <v>351</v>
      </c>
      <c r="F534" s="14">
        <v>500</v>
      </c>
      <c r="G534" s="14"/>
      <c r="H534" s="14"/>
      <c r="I534" s="14">
        <v>500</v>
      </c>
      <c r="J534" s="14">
        <v>0</v>
      </c>
      <c r="K534" s="14"/>
      <c r="L534" s="14"/>
      <c r="M534" s="14">
        <v>0</v>
      </c>
      <c r="N534" s="7">
        <f t="shared" si="108"/>
        <v>0</v>
      </c>
      <c r="O534" s="7"/>
      <c r="P534" s="7"/>
      <c r="Q534" s="7">
        <f t="shared" si="108"/>
        <v>0</v>
      </c>
    </row>
    <row r="535" spans="1:17" s="32" customFormat="1" ht="11.25">
      <c r="A535" s="86"/>
      <c r="B535" s="86"/>
      <c r="C535" s="86"/>
      <c r="D535" s="15"/>
      <c r="E535" s="4" t="s">
        <v>501</v>
      </c>
      <c r="F535" s="14">
        <v>3933.6047899999999</v>
      </c>
      <c r="G535" s="14">
        <v>3853.3349699999999</v>
      </c>
      <c r="H535" s="14">
        <v>78.663929999999993</v>
      </c>
      <c r="I535" s="14">
        <v>1.60589</v>
      </c>
      <c r="J535" s="14">
        <v>0</v>
      </c>
      <c r="K535" s="14">
        <v>0</v>
      </c>
      <c r="L535" s="14">
        <v>0</v>
      </c>
      <c r="M535" s="14">
        <v>0</v>
      </c>
      <c r="N535" s="7">
        <f t="shared" si="108"/>
        <v>0</v>
      </c>
      <c r="O535" s="7">
        <f t="shared" si="108"/>
        <v>0</v>
      </c>
      <c r="P535" s="7">
        <f t="shared" si="108"/>
        <v>0</v>
      </c>
      <c r="Q535" s="7">
        <f t="shared" si="108"/>
        <v>0</v>
      </c>
    </row>
    <row r="536" spans="1:17" ht="34.5" customHeight="1">
      <c r="A536" s="64" t="s">
        <v>20</v>
      </c>
      <c r="B536" s="64" t="s">
        <v>352</v>
      </c>
      <c r="C536" s="64"/>
      <c r="D536" s="17" t="s">
        <v>500</v>
      </c>
      <c r="E536" s="4"/>
      <c r="F536" s="14">
        <f>SUM(F538:F543)</f>
        <v>20789.104790000001</v>
      </c>
      <c r="G536" s="14">
        <f t="shared" ref="G536:M536" si="116">SUM(G538:G543)</f>
        <v>3853.3349699999999</v>
      </c>
      <c r="H536" s="14">
        <f t="shared" si="116"/>
        <v>78.663929999999993</v>
      </c>
      <c r="I536" s="14">
        <f t="shared" si="116"/>
        <v>16857.105889999999</v>
      </c>
      <c r="J536" s="14">
        <f t="shared" si="116"/>
        <v>0</v>
      </c>
      <c r="K536" s="14">
        <f t="shared" si="116"/>
        <v>0</v>
      </c>
      <c r="L536" s="14">
        <f t="shared" si="116"/>
        <v>0</v>
      </c>
      <c r="M536" s="14">
        <f t="shared" si="116"/>
        <v>0</v>
      </c>
      <c r="N536" s="7">
        <f t="shared" si="108"/>
        <v>0</v>
      </c>
      <c r="O536" s="7">
        <f t="shared" si="108"/>
        <v>0</v>
      </c>
      <c r="P536" s="7">
        <f t="shared" si="108"/>
        <v>0</v>
      </c>
      <c r="Q536" s="7">
        <f t="shared" si="108"/>
        <v>0</v>
      </c>
    </row>
    <row r="537" spans="1:17" ht="73.5" customHeight="1">
      <c r="A537" s="65"/>
      <c r="B537" s="65"/>
      <c r="C537" s="65"/>
      <c r="D537" s="21" t="s">
        <v>499</v>
      </c>
      <c r="E537" s="4"/>
      <c r="F537" s="14">
        <f>SUM(F538:F543)</f>
        <v>20789.104790000001</v>
      </c>
      <c r="G537" s="14">
        <f t="shared" ref="G537:M537" si="117">SUM(G538:G543)</f>
        <v>3853.3349699999999</v>
      </c>
      <c r="H537" s="14">
        <f t="shared" si="117"/>
        <v>78.663929999999993</v>
      </c>
      <c r="I537" s="14">
        <f t="shared" si="117"/>
        <v>16857.105889999999</v>
      </c>
      <c r="J537" s="14">
        <f t="shared" si="117"/>
        <v>0</v>
      </c>
      <c r="K537" s="14">
        <f t="shared" si="117"/>
        <v>0</v>
      </c>
      <c r="L537" s="14">
        <f t="shared" si="117"/>
        <v>0</v>
      </c>
      <c r="M537" s="14">
        <f t="shared" si="117"/>
        <v>0</v>
      </c>
      <c r="N537" s="7">
        <f t="shared" si="108"/>
        <v>0</v>
      </c>
      <c r="O537" s="7">
        <f t="shared" si="108"/>
        <v>0</v>
      </c>
      <c r="P537" s="7">
        <f t="shared" si="108"/>
        <v>0</v>
      </c>
      <c r="Q537" s="7">
        <f t="shared" si="108"/>
        <v>0</v>
      </c>
    </row>
    <row r="538" spans="1:17" ht="22.5" customHeight="1">
      <c r="A538" s="65"/>
      <c r="B538" s="65"/>
      <c r="C538" s="65"/>
      <c r="D538" s="11"/>
      <c r="E538" s="4" t="s">
        <v>347</v>
      </c>
      <c r="F538" s="14">
        <v>3000</v>
      </c>
      <c r="G538" s="14"/>
      <c r="H538" s="14"/>
      <c r="I538" s="14">
        <v>3000</v>
      </c>
      <c r="J538" s="14">
        <v>0</v>
      </c>
      <c r="K538" s="14"/>
      <c r="L538" s="14"/>
      <c r="M538" s="14">
        <v>0</v>
      </c>
      <c r="N538" s="7">
        <f t="shared" si="108"/>
        <v>0</v>
      </c>
      <c r="O538" s="7"/>
      <c r="P538" s="7"/>
      <c r="Q538" s="7">
        <f t="shared" si="108"/>
        <v>0</v>
      </c>
    </row>
    <row r="539" spans="1:17" s="32" customFormat="1" ht="11.25">
      <c r="A539" s="65"/>
      <c r="B539" s="65"/>
      <c r="C539" s="65"/>
      <c r="D539" s="15"/>
      <c r="E539" s="4" t="s">
        <v>348</v>
      </c>
      <c r="F539" s="14">
        <v>9000</v>
      </c>
      <c r="G539" s="14"/>
      <c r="H539" s="14"/>
      <c r="I539" s="14">
        <v>9000</v>
      </c>
      <c r="J539" s="14">
        <v>0</v>
      </c>
      <c r="K539" s="14"/>
      <c r="L539" s="14"/>
      <c r="M539" s="14">
        <v>0</v>
      </c>
      <c r="N539" s="7">
        <f t="shared" si="108"/>
        <v>0</v>
      </c>
      <c r="O539" s="7"/>
      <c r="P539" s="7"/>
      <c r="Q539" s="7">
        <f t="shared" si="108"/>
        <v>0</v>
      </c>
    </row>
    <row r="540" spans="1:17" s="32" customFormat="1" ht="11.25">
      <c r="A540" s="65"/>
      <c r="B540" s="65"/>
      <c r="C540" s="65"/>
      <c r="D540" s="15"/>
      <c r="E540" s="4" t="s">
        <v>349</v>
      </c>
      <c r="F540" s="14">
        <v>1000</v>
      </c>
      <c r="G540" s="14"/>
      <c r="H540" s="14"/>
      <c r="I540" s="14">
        <v>1000</v>
      </c>
      <c r="J540" s="14">
        <v>0</v>
      </c>
      <c r="K540" s="14"/>
      <c r="L540" s="14"/>
      <c r="M540" s="14">
        <v>0</v>
      </c>
      <c r="N540" s="7">
        <f t="shared" si="108"/>
        <v>0</v>
      </c>
      <c r="O540" s="7"/>
      <c r="P540" s="7"/>
      <c r="Q540" s="7">
        <f t="shared" si="108"/>
        <v>0</v>
      </c>
    </row>
    <row r="541" spans="1:17" s="32" customFormat="1" ht="11.25">
      <c r="A541" s="65"/>
      <c r="B541" s="65"/>
      <c r="C541" s="65"/>
      <c r="D541" s="15"/>
      <c r="E541" s="4" t="s">
        <v>350</v>
      </c>
      <c r="F541" s="14">
        <v>3355.5</v>
      </c>
      <c r="G541" s="14"/>
      <c r="H541" s="14"/>
      <c r="I541" s="14">
        <v>3355.5</v>
      </c>
      <c r="J541" s="14">
        <v>0</v>
      </c>
      <c r="K541" s="14"/>
      <c r="L541" s="14"/>
      <c r="M541" s="14">
        <v>0</v>
      </c>
      <c r="N541" s="7">
        <f t="shared" si="108"/>
        <v>0</v>
      </c>
      <c r="O541" s="7"/>
      <c r="P541" s="7"/>
      <c r="Q541" s="7">
        <f t="shared" si="108"/>
        <v>0</v>
      </c>
    </row>
    <row r="542" spans="1:17" s="32" customFormat="1" ht="11.25">
      <c r="A542" s="65"/>
      <c r="B542" s="65"/>
      <c r="C542" s="65"/>
      <c r="D542" s="15"/>
      <c r="E542" s="4" t="s">
        <v>351</v>
      </c>
      <c r="F542" s="14">
        <v>500</v>
      </c>
      <c r="G542" s="14"/>
      <c r="H542" s="14"/>
      <c r="I542" s="14">
        <v>500</v>
      </c>
      <c r="J542" s="14">
        <v>0</v>
      </c>
      <c r="K542" s="14"/>
      <c r="L542" s="14"/>
      <c r="M542" s="14">
        <v>0</v>
      </c>
      <c r="N542" s="7">
        <f t="shared" si="108"/>
        <v>0</v>
      </c>
      <c r="O542" s="7"/>
      <c r="P542" s="7"/>
      <c r="Q542" s="7">
        <f t="shared" si="108"/>
        <v>0</v>
      </c>
    </row>
    <row r="543" spans="1:17" s="32" customFormat="1" ht="11.25">
      <c r="A543" s="66"/>
      <c r="B543" s="66"/>
      <c r="C543" s="66"/>
      <c r="D543" s="15"/>
      <c r="E543" s="4" t="s">
        <v>501</v>
      </c>
      <c r="F543" s="14">
        <v>3933.6047899999999</v>
      </c>
      <c r="G543" s="14">
        <v>3853.3349699999999</v>
      </c>
      <c r="H543" s="14">
        <v>78.663929999999993</v>
      </c>
      <c r="I543" s="14">
        <v>1.60589</v>
      </c>
      <c r="J543" s="14">
        <v>0</v>
      </c>
      <c r="K543" s="14">
        <v>0</v>
      </c>
      <c r="L543" s="14">
        <v>0</v>
      </c>
      <c r="M543" s="14">
        <v>0</v>
      </c>
      <c r="N543" s="7">
        <f t="shared" si="108"/>
        <v>0</v>
      </c>
      <c r="O543" s="7">
        <f t="shared" si="108"/>
        <v>0</v>
      </c>
      <c r="P543" s="7">
        <f t="shared" si="108"/>
        <v>0</v>
      </c>
      <c r="Q543" s="7">
        <f t="shared" si="108"/>
        <v>0</v>
      </c>
    </row>
    <row r="544" spans="1:17" ht="34.5" customHeight="1">
      <c r="A544" s="64" t="s">
        <v>496</v>
      </c>
      <c r="B544" s="64" t="s">
        <v>357</v>
      </c>
      <c r="C544" s="64"/>
      <c r="D544" s="17" t="s">
        <v>500</v>
      </c>
      <c r="E544" s="4"/>
      <c r="F544" s="14">
        <f>F545</f>
        <v>16855.5</v>
      </c>
      <c r="G544" s="14"/>
      <c r="H544" s="14"/>
      <c r="I544" s="14">
        <f t="shared" ref="I544:M544" si="118">I545</f>
        <v>16855.5</v>
      </c>
      <c r="J544" s="14">
        <f t="shared" si="118"/>
        <v>0</v>
      </c>
      <c r="K544" s="14"/>
      <c r="L544" s="14"/>
      <c r="M544" s="14">
        <f t="shared" si="118"/>
        <v>0</v>
      </c>
      <c r="N544" s="7">
        <f t="shared" si="108"/>
        <v>0</v>
      </c>
      <c r="O544" s="7"/>
      <c r="P544" s="7"/>
      <c r="Q544" s="7">
        <f t="shared" si="108"/>
        <v>0</v>
      </c>
    </row>
    <row r="545" spans="1:17" ht="73.5" customHeight="1">
      <c r="A545" s="65"/>
      <c r="B545" s="65"/>
      <c r="C545" s="65"/>
      <c r="D545" s="21" t="s">
        <v>499</v>
      </c>
      <c r="E545" s="4"/>
      <c r="F545" s="14">
        <f t="shared" ref="F545:M545" si="119">SUM(F546:F550)</f>
        <v>16855.5</v>
      </c>
      <c r="G545" s="14"/>
      <c r="H545" s="14"/>
      <c r="I545" s="14">
        <f t="shared" si="119"/>
        <v>16855.5</v>
      </c>
      <c r="J545" s="14">
        <f t="shared" si="119"/>
        <v>0</v>
      </c>
      <c r="K545" s="14"/>
      <c r="L545" s="14"/>
      <c r="M545" s="14">
        <f t="shared" si="119"/>
        <v>0</v>
      </c>
      <c r="N545" s="7">
        <f t="shared" si="108"/>
        <v>0</v>
      </c>
      <c r="O545" s="7"/>
      <c r="P545" s="7"/>
      <c r="Q545" s="7">
        <f t="shared" si="108"/>
        <v>0</v>
      </c>
    </row>
    <row r="546" spans="1:17" ht="22.5" customHeight="1">
      <c r="A546" s="65"/>
      <c r="B546" s="65"/>
      <c r="C546" s="65"/>
      <c r="D546" s="11"/>
      <c r="E546" s="4" t="s">
        <v>347</v>
      </c>
      <c r="F546" s="14">
        <v>3000</v>
      </c>
      <c r="G546" s="14"/>
      <c r="H546" s="14"/>
      <c r="I546" s="14">
        <v>3000</v>
      </c>
      <c r="J546" s="14">
        <v>0</v>
      </c>
      <c r="K546" s="14"/>
      <c r="L546" s="14"/>
      <c r="M546" s="14">
        <v>0</v>
      </c>
      <c r="N546" s="7">
        <f t="shared" si="108"/>
        <v>0</v>
      </c>
      <c r="O546" s="7"/>
      <c r="P546" s="7"/>
      <c r="Q546" s="7">
        <f t="shared" si="108"/>
        <v>0</v>
      </c>
    </row>
    <row r="547" spans="1:17" s="34" customFormat="1" ht="17.25" customHeight="1">
      <c r="A547" s="65"/>
      <c r="B547" s="65"/>
      <c r="C547" s="65"/>
      <c r="D547" s="33"/>
      <c r="E547" s="4" t="s">
        <v>348</v>
      </c>
      <c r="F547" s="14">
        <v>9000</v>
      </c>
      <c r="G547" s="14"/>
      <c r="H547" s="14"/>
      <c r="I547" s="14">
        <v>9000</v>
      </c>
      <c r="J547" s="14">
        <v>0</v>
      </c>
      <c r="K547" s="14"/>
      <c r="L547" s="14"/>
      <c r="M547" s="14">
        <v>0</v>
      </c>
      <c r="N547" s="7">
        <f t="shared" si="108"/>
        <v>0</v>
      </c>
      <c r="O547" s="7"/>
      <c r="P547" s="7"/>
      <c r="Q547" s="7">
        <f t="shared" si="108"/>
        <v>0</v>
      </c>
    </row>
    <row r="548" spans="1:17" s="34" customFormat="1" ht="17.25" customHeight="1">
      <c r="A548" s="65"/>
      <c r="B548" s="65"/>
      <c r="C548" s="65"/>
      <c r="D548" s="33"/>
      <c r="E548" s="4" t="s">
        <v>349</v>
      </c>
      <c r="F548" s="14">
        <v>1000</v>
      </c>
      <c r="G548" s="14"/>
      <c r="H548" s="14"/>
      <c r="I548" s="14">
        <v>1000</v>
      </c>
      <c r="J548" s="14">
        <v>0</v>
      </c>
      <c r="K548" s="14"/>
      <c r="L548" s="14"/>
      <c r="M548" s="14">
        <v>0</v>
      </c>
      <c r="N548" s="7">
        <f t="shared" si="108"/>
        <v>0</v>
      </c>
      <c r="O548" s="7"/>
      <c r="P548" s="7"/>
      <c r="Q548" s="7">
        <f t="shared" si="108"/>
        <v>0</v>
      </c>
    </row>
    <row r="549" spans="1:17" s="34" customFormat="1" ht="17.25" customHeight="1">
      <c r="A549" s="65"/>
      <c r="B549" s="65"/>
      <c r="C549" s="65"/>
      <c r="D549" s="33"/>
      <c r="E549" s="4" t="s">
        <v>350</v>
      </c>
      <c r="F549" s="14">
        <v>3355.5</v>
      </c>
      <c r="G549" s="14"/>
      <c r="H549" s="14"/>
      <c r="I549" s="14">
        <v>3355.5</v>
      </c>
      <c r="J549" s="14">
        <v>0</v>
      </c>
      <c r="K549" s="14"/>
      <c r="L549" s="14"/>
      <c r="M549" s="14">
        <v>0</v>
      </c>
      <c r="N549" s="7">
        <f t="shared" si="108"/>
        <v>0</v>
      </c>
      <c r="O549" s="7"/>
      <c r="P549" s="7"/>
      <c r="Q549" s="7">
        <f t="shared" si="108"/>
        <v>0</v>
      </c>
    </row>
    <row r="550" spans="1:17" s="34" customFormat="1" ht="17.25" customHeight="1">
      <c r="A550" s="65"/>
      <c r="B550" s="65"/>
      <c r="C550" s="66"/>
      <c r="D550" s="33"/>
      <c r="E550" s="4" t="s">
        <v>351</v>
      </c>
      <c r="F550" s="14">
        <v>500</v>
      </c>
      <c r="G550" s="14"/>
      <c r="H550" s="14"/>
      <c r="I550" s="14">
        <v>500</v>
      </c>
      <c r="J550" s="14">
        <v>0</v>
      </c>
      <c r="K550" s="14"/>
      <c r="L550" s="14"/>
      <c r="M550" s="14">
        <v>0</v>
      </c>
      <c r="N550" s="7">
        <f t="shared" si="108"/>
        <v>0</v>
      </c>
      <c r="O550" s="7"/>
      <c r="P550" s="7"/>
      <c r="Q550" s="7">
        <f t="shared" si="108"/>
        <v>0</v>
      </c>
    </row>
    <row r="551" spans="1:17" ht="34.5" customHeight="1">
      <c r="A551" s="83" t="s">
        <v>497</v>
      </c>
      <c r="B551" s="83" t="s">
        <v>355</v>
      </c>
      <c r="C551" s="83" t="s">
        <v>358</v>
      </c>
      <c r="D551" s="17" t="s">
        <v>500</v>
      </c>
      <c r="E551" s="4"/>
      <c r="F551" s="14">
        <f>F552</f>
        <v>3000</v>
      </c>
      <c r="G551" s="14"/>
      <c r="H551" s="14"/>
      <c r="I551" s="14">
        <f>I552</f>
        <v>3000</v>
      </c>
      <c r="J551" s="14">
        <f t="shared" ref="J551:M551" si="120">J552</f>
        <v>0</v>
      </c>
      <c r="K551" s="14"/>
      <c r="L551" s="14"/>
      <c r="M551" s="14">
        <f t="shared" si="120"/>
        <v>0</v>
      </c>
      <c r="N551" s="7">
        <f t="shared" si="108"/>
        <v>0</v>
      </c>
      <c r="O551" s="7"/>
      <c r="P551" s="7"/>
      <c r="Q551" s="7">
        <f t="shared" si="108"/>
        <v>0</v>
      </c>
    </row>
    <row r="552" spans="1:17" ht="73.5" customHeight="1">
      <c r="A552" s="83"/>
      <c r="B552" s="83"/>
      <c r="C552" s="83"/>
      <c r="D552" s="21" t="s">
        <v>499</v>
      </c>
      <c r="E552" s="4"/>
      <c r="F552" s="14">
        <f>G552+H552+I552</f>
        <v>3000</v>
      </c>
      <c r="G552" s="14"/>
      <c r="H552" s="14"/>
      <c r="I552" s="14">
        <v>3000</v>
      </c>
      <c r="J552" s="14">
        <v>0</v>
      </c>
      <c r="K552" s="14"/>
      <c r="L552" s="14"/>
      <c r="M552" s="14">
        <v>0</v>
      </c>
      <c r="N552" s="7">
        <f t="shared" si="108"/>
        <v>0</v>
      </c>
      <c r="O552" s="7"/>
      <c r="P552" s="7"/>
      <c r="Q552" s="7">
        <f t="shared" si="108"/>
        <v>0</v>
      </c>
    </row>
    <row r="553" spans="1:17" ht="22.5" customHeight="1">
      <c r="A553" s="83"/>
      <c r="B553" s="83"/>
      <c r="C553" s="83"/>
      <c r="D553" s="11"/>
      <c r="E553" s="4" t="s">
        <v>347</v>
      </c>
      <c r="F553" s="14">
        <v>3000</v>
      </c>
      <c r="G553" s="14"/>
      <c r="H553" s="14"/>
      <c r="I553" s="14">
        <v>3000</v>
      </c>
      <c r="J553" s="14">
        <v>0</v>
      </c>
      <c r="K553" s="14"/>
      <c r="L553" s="14"/>
      <c r="M553" s="14">
        <v>0</v>
      </c>
      <c r="N553" s="7">
        <f t="shared" si="108"/>
        <v>0</v>
      </c>
      <c r="O553" s="7"/>
      <c r="P553" s="7"/>
      <c r="Q553" s="7">
        <f t="shared" si="108"/>
        <v>0</v>
      </c>
    </row>
    <row r="554" spans="1:17" ht="34.5" customHeight="1">
      <c r="A554" s="83" t="s">
        <v>498</v>
      </c>
      <c r="B554" s="83" t="s">
        <v>356</v>
      </c>
      <c r="C554" s="83" t="s">
        <v>360</v>
      </c>
      <c r="D554" s="17" t="s">
        <v>500</v>
      </c>
      <c r="E554" s="4"/>
      <c r="F554" s="14">
        <f>F555</f>
        <v>9000</v>
      </c>
      <c r="G554" s="14"/>
      <c r="H554" s="14"/>
      <c r="I554" s="14">
        <f t="shared" ref="I554:M554" si="121">I555</f>
        <v>9000</v>
      </c>
      <c r="J554" s="14">
        <f t="shared" si="121"/>
        <v>0</v>
      </c>
      <c r="K554" s="14"/>
      <c r="L554" s="14"/>
      <c r="M554" s="14">
        <f t="shared" si="121"/>
        <v>0</v>
      </c>
      <c r="N554" s="7">
        <f t="shared" si="108"/>
        <v>0</v>
      </c>
      <c r="O554" s="7"/>
      <c r="P554" s="7"/>
      <c r="Q554" s="7">
        <f t="shared" si="108"/>
        <v>0</v>
      </c>
    </row>
    <row r="555" spans="1:17" ht="94.5" customHeight="1">
      <c r="A555" s="83"/>
      <c r="B555" s="83"/>
      <c r="C555" s="83"/>
      <c r="D555" s="21" t="s">
        <v>499</v>
      </c>
      <c r="E555" s="4"/>
      <c r="F555" s="14">
        <f>G555+H555+I555</f>
        <v>9000</v>
      </c>
      <c r="G555" s="14"/>
      <c r="H555" s="14"/>
      <c r="I555" s="14">
        <v>9000</v>
      </c>
      <c r="J555" s="14">
        <v>0</v>
      </c>
      <c r="K555" s="14"/>
      <c r="L555" s="14"/>
      <c r="M555" s="14">
        <v>0</v>
      </c>
      <c r="N555" s="7">
        <f t="shared" si="108"/>
        <v>0</v>
      </c>
      <c r="O555" s="7"/>
      <c r="P555" s="7"/>
      <c r="Q555" s="7">
        <f t="shared" si="108"/>
        <v>0</v>
      </c>
    </row>
    <row r="556" spans="1:17" ht="71.25" customHeight="1">
      <c r="A556" s="83"/>
      <c r="B556" s="83"/>
      <c r="C556" s="83"/>
      <c r="D556" s="11"/>
      <c r="E556" s="4" t="s">
        <v>348</v>
      </c>
      <c r="F556" s="14">
        <v>9000</v>
      </c>
      <c r="G556" s="14"/>
      <c r="H556" s="14"/>
      <c r="I556" s="14">
        <v>9000</v>
      </c>
      <c r="J556" s="14">
        <v>0</v>
      </c>
      <c r="K556" s="14"/>
      <c r="L556" s="14"/>
      <c r="M556" s="14">
        <v>0</v>
      </c>
      <c r="N556" s="7">
        <f t="shared" si="108"/>
        <v>0</v>
      </c>
      <c r="O556" s="7"/>
      <c r="P556" s="7"/>
      <c r="Q556" s="7">
        <f t="shared" si="108"/>
        <v>0</v>
      </c>
    </row>
    <row r="557" spans="1:17" ht="34.5" customHeight="1">
      <c r="A557" s="83" t="s">
        <v>503</v>
      </c>
      <c r="B557" s="83" t="s">
        <v>361</v>
      </c>
      <c r="C557" s="83" t="s">
        <v>362</v>
      </c>
      <c r="D557" s="17" t="s">
        <v>500</v>
      </c>
      <c r="E557" s="4"/>
      <c r="F557" s="14">
        <f>F558</f>
        <v>1000</v>
      </c>
      <c r="G557" s="14"/>
      <c r="H557" s="14"/>
      <c r="I557" s="14">
        <f t="shared" ref="I557:M557" si="122">I558</f>
        <v>1000</v>
      </c>
      <c r="J557" s="14">
        <f t="shared" si="122"/>
        <v>0</v>
      </c>
      <c r="K557" s="14"/>
      <c r="L557" s="14"/>
      <c r="M557" s="14">
        <f t="shared" si="122"/>
        <v>0</v>
      </c>
      <c r="N557" s="7">
        <f t="shared" si="108"/>
        <v>0</v>
      </c>
      <c r="O557" s="7"/>
      <c r="P557" s="7"/>
      <c r="Q557" s="7">
        <f t="shared" si="108"/>
        <v>0</v>
      </c>
    </row>
    <row r="558" spans="1:17" ht="94.5" customHeight="1">
      <c r="A558" s="83"/>
      <c r="B558" s="83"/>
      <c r="C558" s="83"/>
      <c r="D558" s="21" t="s">
        <v>499</v>
      </c>
      <c r="E558" s="4"/>
      <c r="F558" s="14">
        <f>G558+H558+I558</f>
        <v>1000</v>
      </c>
      <c r="G558" s="14"/>
      <c r="H558" s="14"/>
      <c r="I558" s="14">
        <v>1000</v>
      </c>
      <c r="J558" s="14">
        <v>0</v>
      </c>
      <c r="K558" s="14"/>
      <c r="L558" s="14"/>
      <c r="M558" s="14">
        <v>0</v>
      </c>
      <c r="N558" s="7">
        <f t="shared" si="108"/>
        <v>0</v>
      </c>
      <c r="O558" s="7"/>
      <c r="P558" s="7"/>
      <c r="Q558" s="7">
        <f t="shared" si="108"/>
        <v>0</v>
      </c>
    </row>
    <row r="559" spans="1:17" ht="45.75" customHeight="1">
      <c r="A559" s="83"/>
      <c r="B559" s="83"/>
      <c r="C559" s="83"/>
      <c r="D559" s="11"/>
      <c r="E559" s="4" t="s">
        <v>349</v>
      </c>
      <c r="F559" s="14">
        <v>1000</v>
      </c>
      <c r="G559" s="14"/>
      <c r="H559" s="14"/>
      <c r="I559" s="14">
        <v>1000</v>
      </c>
      <c r="J559" s="14">
        <v>0</v>
      </c>
      <c r="K559" s="14"/>
      <c r="L559" s="14"/>
      <c r="M559" s="14">
        <v>0</v>
      </c>
      <c r="N559" s="7">
        <f t="shared" si="108"/>
        <v>0</v>
      </c>
      <c r="O559" s="7"/>
      <c r="P559" s="7"/>
      <c r="Q559" s="7">
        <f t="shared" si="108"/>
        <v>0</v>
      </c>
    </row>
    <row r="560" spans="1:17" ht="34.5" customHeight="1">
      <c r="A560" s="83" t="s">
        <v>504</v>
      </c>
      <c r="B560" s="83" t="s">
        <v>363</v>
      </c>
      <c r="C560" s="83" t="s">
        <v>364</v>
      </c>
      <c r="D560" s="17" t="s">
        <v>500</v>
      </c>
      <c r="E560" s="4"/>
      <c r="F560" s="14">
        <f>F561</f>
        <v>3355.5</v>
      </c>
      <c r="G560" s="14"/>
      <c r="H560" s="14"/>
      <c r="I560" s="14">
        <f t="shared" ref="I560:M560" si="123">I561</f>
        <v>3355.5</v>
      </c>
      <c r="J560" s="14">
        <f t="shared" si="123"/>
        <v>0</v>
      </c>
      <c r="K560" s="14">
        <f t="shared" si="123"/>
        <v>0</v>
      </c>
      <c r="L560" s="14">
        <f t="shared" si="123"/>
        <v>0</v>
      </c>
      <c r="M560" s="14">
        <f t="shared" si="123"/>
        <v>0</v>
      </c>
      <c r="N560" s="7">
        <f t="shared" si="108"/>
        <v>0</v>
      </c>
      <c r="O560" s="7"/>
      <c r="P560" s="7"/>
      <c r="Q560" s="7">
        <f t="shared" si="108"/>
        <v>0</v>
      </c>
    </row>
    <row r="561" spans="1:17" ht="94.5" customHeight="1">
      <c r="A561" s="83"/>
      <c r="B561" s="83"/>
      <c r="C561" s="83"/>
      <c r="D561" s="21" t="s">
        <v>499</v>
      </c>
      <c r="E561" s="4"/>
      <c r="F561" s="14">
        <f>G561+H561+I561</f>
        <v>3355.5</v>
      </c>
      <c r="G561" s="14"/>
      <c r="H561" s="14"/>
      <c r="I561" s="14">
        <v>3355.5</v>
      </c>
      <c r="J561" s="14">
        <v>0</v>
      </c>
      <c r="K561" s="14">
        <v>0</v>
      </c>
      <c r="L561" s="14">
        <v>0</v>
      </c>
      <c r="M561" s="14">
        <v>0</v>
      </c>
      <c r="N561" s="7">
        <f t="shared" si="108"/>
        <v>0</v>
      </c>
      <c r="O561" s="7"/>
      <c r="P561" s="7"/>
      <c r="Q561" s="7">
        <f t="shared" si="108"/>
        <v>0</v>
      </c>
    </row>
    <row r="562" spans="1:17" ht="45.75" customHeight="1">
      <c r="A562" s="83"/>
      <c r="B562" s="83"/>
      <c r="C562" s="83"/>
      <c r="D562" s="11"/>
      <c r="E562" s="4" t="s">
        <v>350</v>
      </c>
      <c r="F562" s="14">
        <v>3355.5</v>
      </c>
      <c r="G562" s="14"/>
      <c r="H562" s="14"/>
      <c r="I562" s="14">
        <v>3355.5</v>
      </c>
      <c r="J562" s="14">
        <v>0</v>
      </c>
      <c r="K562" s="14"/>
      <c r="L562" s="14"/>
      <c r="M562" s="14">
        <v>0</v>
      </c>
      <c r="N562" s="7">
        <f t="shared" si="108"/>
        <v>0</v>
      </c>
      <c r="O562" s="7"/>
      <c r="P562" s="7"/>
      <c r="Q562" s="7">
        <f t="shared" si="108"/>
        <v>0</v>
      </c>
    </row>
    <row r="563" spans="1:17" ht="34.5" customHeight="1">
      <c r="A563" s="83" t="s">
        <v>505</v>
      </c>
      <c r="B563" s="83" t="s">
        <v>354</v>
      </c>
      <c r="C563" s="83" t="s">
        <v>365</v>
      </c>
      <c r="D563" s="17" t="s">
        <v>38</v>
      </c>
      <c r="E563" s="4" t="s">
        <v>353</v>
      </c>
      <c r="F563" s="14">
        <f>F564</f>
        <v>500</v>
      </c>
      <c r="G563" s="14"/>
      <c r="H563" s="14"/>
      <c r="I563" s="14">
        <f t="shared" ref="I563:M563" si="124">I564</f>
        <v>500</v>
      </c>
      <c r="J563" s="14">
        <f t="shared" si="124"/>
        <v>0</v>
      </c>
      <c r="K563" s="14"/>
      <c r="L563" s="14"/>
      <c r="M563" s="14">
        <f t="shared" si="124"/>
        <v>0</v>
      </c>
      <c r="N563" s="7">
        <f t="shared" si="108"/>
        <v>0</v>
      </c>
      <c r="O563" s="7"/>
      <c r="P563" s="7"/>
      <c r="Q563" s="7">
        <f t="shared" si="108"/>
        <v>0</v>
      </c>
    </row>
    <row r="564" spans="1:17" ht="94.5" customHeight="1">
      <c r="A564" s="83"/>
      <c r="B564" s="83"/>
      <c r="C564" s="83"/>
      <c r="D564" s="21" t="s">
        <v>359</v>
      </c>
      <c r="E564" s="4" t="s">
        <v>351</v>
      </c>
      <c r="F564" s="14">
        <f>G564+H564+I564</f>
        <v>500</v>
      </c>
      <c r="G564" s="14"/>
      <c r="H564" s="14"/>
      <c r="I564" s="14">
        <v>500</v>
      </c>
      <c r="J564" s="14">
        <v>0</v>
      </c>
      <c r="K564" s="14"/>
      <c r="L564" s="14"/>
      <c r="M564" s="14">
        <v>0</v>
      </c>
      <c r="N564" s="7">
        <f t="shared" ref="N564:Q568" si="125">J564/F564*100</f>
        <v>0</v>
      </c>
      <c r="O564" s="7"/>
      <c r="P564" s="7"/>
      <c r="Q564" s="7">
        <f t="shared" si="125"/>
        <v>0</v>
      </c>
    </row>
    <row r="565" spans="1:17" ht="45.75" customHeight="1">
      <c r="A565" s="83"/>
      <c r="B565" s="83"/>
      <c r="C565" s="83"/>
      <c r="D565" s="11"/>
      <c r="E565" s="4" t="s">
        <v>351</v>
      </c>
      <c r="F565" s="14">
        <v>500</v>
      </c>
      <c r="G565" s="14"/>
      <c r="H565" s="14"/>
      <c r="I565" s="14">
        <v>500</v>
      </c>
      <c r="J565" s="14">
        <v>0</v>
      </c>
      <c r="K565" s="14"/>
      <c r="L565" s="14"/>
      <c r="M565" s="14">
        <v>0</v>
      </c>
      <c r="N565" s="7">
        <f t="shared" si="125"/>
        <v>0</v>
      </c>
      <c r="O565" s="7"/>
      <c r="P565" s="7"/>
      <c r="Q565" s="7">
        <f t="shared" si="125"/>
        <v>0</v>
      </c>
    </row>
    <row r="566" spans="1:17" ht="34.5" customHeight="1">
      <c r="A566" s="83" t="s">
        <v>502</v>
      </c>
      <c r="B566" s="83" t="s">
        <v>366</v>
      </c>
      <c r="C566" s="83" t="s">
        <v>367</v>
      </c>
      <c r="D566" s="17" t="s">
        <v>500</v>
      </c>
      <c r="E566" s="4"/>
      <c r="F566" s="14">
        <f>F567</f>
        <v>3933.6047899999999</v>
      </c>
      <c r="G566" s="14">
        <f t="shared" ref="G566:M566" si="126">G567</f>
        <v>3853.3349699999999</v>
      </c>
      <c r="H566" s="14">
        <f t="shared" si="126"/>
        <v>78.663929999999993</v>
      </c>
      <c r="I566" s="14">
        <f t="shared" si="126"/>
        <v>1.60589</v>
      </c>
      <c r="J566" s="14">
        <f t="shared" si="126"/>
        <v>0</v>
      </c>
      <c r="K566" s="14">
        <f t="shared" si="126"/>
        <v>0</v>
      </c>
      <c r="L566" s="14">
        <f t="shared" si="126"/>
        <v>0</v>
      </c>
      <c r="M566" s="14">
        <f t="shared" si="126"/>
        <v>0</v>
      </c>
      <c r="N566" s="7">
        <f t="shared" si="125"/>
        <v>0</v>
      </c>
      <c r="O566" s="7">
        <f t="shared" si="125"/>
        <v>0</v>
      </c>
      <c r="P566" s="7">
        <f t="shared" si="125"/>
        <v>0</v>
      </c>
      <c r="Q566" s="7">
        <f t="shared" si="125"/>
        <v>0</v>
      </c>
    </row>
    <row r="567" spans="1:17" ht="94.5" customHeight="1">
      <c r="A567" s="83"/>
      <c r="B567" s="83"/>
      <c r="C567" s="83"/>
      <c r="D567" s="21" t="s">
        <v>499</v>
      </c>
      <c r="E567" s="4"/>
      <c r="F567" s="14">
        <f>G567+H567+I567</f>
        <v>3933.6047899999999</v>
      </c>
      <c r="G567" s="14">
        <v>3853.3349699999999</v>
      </c>
      <c r="H567" s="14">
        <v>78.663929999999993</v>
      </c>
      <c r="I567" s="14">
        <v>1.60589</v>
      </c>
      <c r="J567" s="14">
        <v>0</v>
      </c>
      <c r="K567" s="14">
        <v>0</v>
      </c>
      <c r="L567" s="14">
        <v>0</v>
      </c>
      <c r="M567" s="14">
        <v>0</v>
      </c>
      <c r="N567" s="7">
        <f t="shared" si="125"/>
        <v>0</v>
      </c>
      <c r="O567" s="7">
        <f t="shared" si="125"/>
        <v>0</v>
      </c>
      <c r="P567" s="7">
        <f t="shared" si="125"/>
        <v>0</v>
      </c>
      <c r="Q567" s="7">
        <f t="shared" si="125"/>
        <v>0</v>
      </c>
    </row>
    <row r="568" spans="1:17" ht="45.75" customHeight="1">
      <c r="A568" s="83"/>
      <c r="B568" s="83"/>
      <c r="C568" s="83"/>
      <c r="D568" s="11"/>
      <c r="E568" s="4" t="s">
        <v>501</v>
      </c>
      <c r="F568" s="14">
        <v>3933.6047899999999</v>
      </c>
      <c r="G568" s="14">
        <v>3853.3349699999999</v>
      </c>
      <c r="H568" s="14">
        <v>78.663929999999993</v>
      </c>
      <c r="I568" s="14">
        <v>1.60589</v>
      </c>
      <c r="J568" s="14">
        <v>0</v>
      </c>
      <c r="K568" s="14">
        <v>0</v>
      </c>
      <c r="L568" s="14">
        <v>0</v>
      </c>
      <c r="M568" s="14">
        <v>0</v>
      </c>
      <c r="N568" s="7">
        <f t="shared" si="125"/>
        <v>0</v>
      </c>
      <c r="O568" s="7">
        <f t="shared" si="125"/>
        <v>0</v>
      </c>
      <c r="P568" s="7">
        <f t="shared" si="125"/>
        <v>0</v>
      </c>
      <c r="Q568" s="7">
        <f t="shared" si="125"/>
        <v>0</v>
      </c>
    </row>
    <row r="569" spans="1:17" s="36" customFormat="1" ht="43.5" customHeight="1">
      <c r="A569" s="90" t="s">
        <v>506</v>
      </c>
      <c r="B569" s="90" t="s">
        <v>507</v>
      </c>
      <c r="C569" s="92"/>
      <c r="D569" s="35" t="s">
        <v>17</v>
      </c>
      <c r="E569" s="10"/>
      <c r="F569" s="12">
        <f>F570+F573+F574</f>
        <v>7770.192</v>
      </c>
      <c r="G569" s="12">
        <f>G574</f>
        <v>537.26676999999995</v>
      </c>
      <c r="H569" s="12">
        <f>H574</f>
        <v>1322.72523</v>
      </c>
      <c r="I569" s="12">
        <f>I570+I573+I574</f>
        <v>5910.2</v>
      </c>
      <c r="J569" s="12">
        <f>J570+J573+J574</f>
        <v>5412.03899</v>
      </c>
      <c r="K569" s="12">
        <f>K574</f>
        <v>537.26676999999995</v>
      </c>
      <c r="L569" s="12">
        <f>L574</f>
        <v>943.42523000000006</v>
      </c>
      <c r="M569" s="12">
        <f>M570+M573+M574</f>
        <v>3931.34699</v>
      </c>
      <c r="N569" s="12">
        <v>69.7</v>
      </c>
      <c r="O569" s="12">
        <v>100</v>
      </c>
      <c r="P569" s="12">
        <v>71.3</v>
      </c>
      <c r="Q569" s="12">
        <v>66.5</v>
      </c>
    </row>
    <row r="570" spans="1:17" s="36" customFormat="1" ht="21" customHeight="1">
      <c r="A570" s="91"/>
      <c r="B570" s="91"/>
      <c r="C570" s="93"/>
      <c r="D570" s="87" t="s">
        <v>368</v>
      </c>
      <c r="E570" s="4"/>
      <c r="F570" s="14">
        <f>F577</f>
        <v>5158.3</v>
      </c>
      <c r="G570" s="14"/>
      <c r="H570" s="14"/>
      <c r="I570" s="14">
        <f>I577</f>
        <v>5158.3</v>
      </c>
      <c r="J570" s="14">
        <f>J577</f>
        <v>3841.60799</v>
      </c>
      <c r="K570" s="14"/>
      <c r="L570" s="14"/>
      <c r="M570" s="14">
        <f>M577</f>
        <v>3841.60799</v>
      </c>
      <c r="N570" s="7">
        <v>74.5</v>
      </c>
      <c r="O570" s="7"/>
      <c r="P570" s="7"/>
      <c r="Q570" s="7">
        <v>74.5</v>
      </c>
    </row>
    <row r="571" spans="1:17" s="36" customFormat="1" ht="21" customHeight="1">
      <c r="A571" s="91"/>
      <c r="B571" s="91"/>
      <c r="C571" s="93"/>
      <c r="D571" s="88"/>
      <c r="E571" s="4" t="s">
        <v>374</v>
      </c>
      <c r="F571" s="14">
        <v>5070</v>
      </c>
      <c r="G571" s="14"/>
      <c r="H571" s="14"/>
      <c r="I571" s="14">
        <v>5070</v>
      </c>
      <c r="J571" s="14">
        <v>3788.3255899999999</v>
      </c>
      <c r="K571" s="14"/>
      <c r="L571" s="14"/>
      <c r="M571" s="14">
        <v>3788.3255899999999</v>
      </c>
      <c r="N571" s="7">
        <f t="shared" ref="N571:Q573" si="127">J571/F571*100</f>
        <v>74.720425838264291</v>
      </c>
      <c r="O571" s="7"/>
      <c r="P571" s="7"/>
      <c r="Q571" s="7">
        <f t="shared" si="127"/>
        <v>74.720425838264291</v>
      </c>
    </row>
    <row r="572" spans="1:17" s="36" customFormat="1" ht="21" customHeight="1">
      <c r="A572" s="91"/>
      <c r="B572" s="91"/>
      <c r="C572" s="93"/>
      <c r="D572" s="89"/>
      <c r="E572" s="4" t="s">
        <v>377</v>
      </c>
      <c r="F572" s="14">
        <v>88.3</v>
      </c>
      <c r="G572" s="14"/>
      <c r="H572" s="14"/>
      <c r="I572" s="14">
        <v>88.3</v>
      </c>
      <c r="J572" s="14">
        <v>53.282400000000003</v>
      </c>
      <c r="K572" s="14"/>
      <c r="L572" s="14"/>
      <c r="M572" s="14">
        <v>53.282400000000003</v>
      </c>
      <c r="N572" s="7">
        <f t="shared" si="127"/>
        <v>60.342468856172147</v>
      </c>
      <c r="O572" s="7"/>
      <c r="P572" s="7"/>
      <c r="Q572" s="7">
        <f t="shared" si="127"/>
        <v>60.342468856172147</v>
      </c>
    </row>
    <row r="573" spans="1:17" s="36" customFormat="1" ht="59.25" customHeight="1">
      <c r="A573" s="91"/>
      <c r="B573" s="91"/>
      <c r="C573" s="93"/>
      <c r="D573" s="37" t="s">
        <v>369</v>
      </c>
      <c r="E573" s="4" t="s">
        <v>381</v>
      </c>
      <c r="F573" s="14">
        <v>409.9</v>
      </c>
      <c r="G573" s="14"/>
      <c r="H573" s="14"/>
      <c r="I573" s="14">
        <v>409.9</v>
      </c>
      <c r="J573" s="14">
        <v>0</v>
      </c>
      <c r="K573" s="14"/>
      <c r="L573" s="14"/>
      <c r="M573" s="14">
        <v>0</v>
      </c>
      <c r="N573" s="7">
        <f t="shared" si="127"/>
        <v>0</v>
      </c>
      <c r="O573" s="7"/>
      <c r="P573" s="7"/>
      <c r="Q573" s="7">
        <f t="shared" si="127"/>
        <v>0</v>
      </c>
    </row>
    <row r="574" spans="1:17" s="36" customFormat="1" ht="59.25" customHeight="1">
      <c r="A574" s="91"/>
      <c r="B574" s="91"/>
      <c r="C574" s="93"/>
      <c r="D574" s="87" t="s">
        <v>370</v>
      </c>
      <c r="E574" s="4"/>
      <c r="F574" s="14">
        <f>G574+H574+I574</f>
        <v>2201.9920000000002</v>
      </c>
      <c r="G574" s="14">
        <f>G599</f>
        <v>537.26676999999995</v>
      </c>
      <c r="H574" s="14">
        <f>H593+H599</f>
        <v>1322.72523</v>
      </c>
      <c r="I574" s="14">
        <f>I599</f>
        <v>342</v>
      </c>
      <c r="J574" s="14">
        <f>K574+L574+M574</f>
        <v>1570.431</v>
      </c>
      <c r="K574" s="14">
        <f>K599</f>
        <v>537.26676999999995</v>
      </c>
      <c r="L574" s="14">
        <f>L593+L599</f>
        <v>943.42523000000006</v>
      </c>
      <c r="M574" s="14">
        <f>M599</f>
        <v>89.739000000000004</v>
      </c>
      <c r="N574" s="7">
        <v>71.3</v>
      </c>
      <c r="O574" s="7">
        <v>100</v>
      </c>
      <c r="P574" s="7">
        <v>71.3</v>
      </c>
      <c r="Q574" s="7">
        <v>26.2</v>
      </c>
    </row>
    <row r="575" spans="1:17" s="36" customFormat="1" ht="22.5" customHeight="1">
      <c r="A575" s="91"/>
      <c r="B575" s="91"/>
      <c r="C575" s="93"/>
      <c r="D575" s="88"/>
      <c r="E575" s="4" t="s">
        <v>387</v>
      </c>
      <c r="F575" s="14">
        <v>379.3</v>
      </c>
      <c r="G575" s="14"/>
      <c r="H575" s="14">
        <v>379.3</v>
      </c>
      <c r="I575" s="14"/>
      <c r="J575" s="14">
        <v>0</v>
      </c>
      <c r="K575" s="14"/>
      <c r="L575" s="14">
        <v>0</v>
      </c>
      <c r="M575" s="14"/>
      <c r="N575" s="7">
        <f t="shared" ref="N575:Q590" si="128">J575/F575*100</f>
        <v>0</v>
      </c>
      <c r="O575" s="7"/>
      <c r="P575" s="7">
        <f t="shared" si="128"/>
        <v>0</v>
      </c>
      <c r="Q575" s="7"/>
    </row>
    <row r="576" spans="1:17" s="36" customFormat="1" ht="22.5" customHeight="1">
      <c r="A576" s="91"/>
      <c r="B576" s="91"/>
      <c r="C576" s="94"/>
      <c r="D576" s="89"/>
      <c r="E576" s="4" t="s">
        <v>392</v>
      </c>
      <c r="F576" s="14">
        <v>1822.692</v>
      </c>
      <c r="G576" s="14">
        <v>537.26676999999995</v>
      </c>
      <c r="H576" s="14">
        <v>943.42523000000006</v>
      </c>
      <c r="I576" s="14">
        <v>342</v>
      </c>
      <c r="J576" s="14">
        <v>1570.431</v>
      </c>
      <c r="K576" s="14">
        <v>537.26676999999995</v>
      </c>
      <c r="L576" s="14">
        <v>943.42523000000006</v>
      </c>
      <c r="M576" s="14">
        <v>89.739000000000004</v>
      </c>
      <c r="N576" s="7">
        <f t="shared" si="128"/>
        <v>86.15997656213996</v>
      </c>
      <c r="O576" s="7">
        <f t="shared" si="128"/>
        <v>100</v>
      </c>
      <c r="P576" s="7">
        <f t="shared" si="128"/>
        <v>100</v>
      </c>
      <c r="Q576" s="7">
        <f t="shared" si="128"/>
        <v>26.23947368421053</v>
      </c>
    </row>
    <row r="577" spans="1:17" s="3" customFormat="1" ht="44.25" customHeight="1">
      <c r="A577" s="50" t="s">
        <v>20</v>
      </c>
      <c r="B577" s="50" t="s">
        <v>371</v>
      </c>
      <c r="C577" s="50"/>
      <c r="D577" s="17" t="s">
        <v>16</v>
      </c>
      <c r="E577" s="6"/>
      <c r="F577" s="7">
        <f>F578</f>
        <v>5158.3</v>
      </c>
      <c r="G577" s="7"/>
      <c r="H577" s="7"/>
      <c r="I577" s="7">
        <f>I578</f>
        <v>5158.3</v>
      </c>
      <c r="J577" s="7">
        <f t="shared" ref="J577:J578" si="129">M577</f>
        <v>3841.60799</v>
      </c>
      <c r="K577" s="7"/>
      <c r="L577" s="7"/>
      <c r="M577" s="7">
        <f>M578</f>
        <v>3841.60799</v>
      </c>
      <c r="N577" s="7">
        <f t="shared" si="128"/>
        <v>74.474303355756746</v>
      </c>
      <c r="O577" s="7"/>
      <c r="P577" s="7"/>
      <c r="Q577" s="7">
        <f t="shared" si="128"/>
        <v>74.474303355756746</v>
      </c>
    </row>
    <row r="578" spans="1:17" s="3" customFormat="1" ht="22.5">
      <c r="A578" s="50"/>
      <c r="B578" s="50"/>
      <c r="C578" s="50"/>
      <c r="D578" s="17" t="s">
        <v>368</v>
      </c>
      <c r="E578" s="6"/>
      <c r="F578" s="7">
        <f>F579+F580</f>
        <v>5158.3</v>
      </c>
      <c r="G578" s="7"/>
      <c r="H578" s="7"/>
      <c r="I578" s="7">
        <f>I582+I585</f>
        <v>5158.3</v>
      </c>
      <c r="J578" s="7">
        <f t="shared" si="129"/>
        <v>3841.60799</v>
      </c>
      <c r="K578" s="7"/>
      <c r="L578" s="7"/>
      <c r="M578" s="7">
        <f>M582+M585</f>
        <v>3841.60799</v>
      </c>
      <c r="N578" s="7">
        <f t="shared" si="128"/>
        <v>74.474303355756746</v>
      </c>
      <c r="O578" s="7"/>
      <c r="P578" s="7"/>
      <c r="Q578" s="7">
        <f t="shared" si="128"/>
        <v>74.474303355756746</v>
      </c>
    </row>
    <row r="579" spans="1:17" s="3" customFormat="1">
      <c r="A579" s="50"/>
      <c r="B579" s="50"/>
      <c r="C579" s="50"/>
      <c r="D579" s="18"/>
      <c r="E579" s="6" t="s">
        <v>374</v>
      </c>
      <c r="F579" s="7">
        <v>5070</v>
      </c>
      <c r="G579" s="7"/>
      <c r="H579" s="7"/>
      <c r="I579" s="7">
        <v>5070</v>
      </c>
      <c r="J579" s="7">
        <v>3788.3255899999999</v>
      </c>
      <c r="K579" s="7"/>
      <c r="L579" s="7"/>
      <c r="M579" s="7">
        <v>3788.3255899999999</v>
      </c>
      <c r="N579" s="7">
        <f t="shared" si="128"/>
        <v>74.720425838264291</v>
      </c>
      <c r="O579" s="7"/>
      <c r="P579" s="7"/>
      <c r="Q579" s="7">
        <f t="shared" si="128"/>
        <v>74.720425838264291</v>
      </c>
    </row>
    <row r="580" spans="1:17" s="3" customFormat="1">
      <c r="A580" s="50"/>
      <c r="B580" s="50"/>
      <c r="C580" s="50"/>
      <c r="D580" s="18"/>
      <c r="E580" s="6" t="s">
        <v>377</v>
      </c>
      <c r="F580" s="7">
        <v>88.3</v>
      </c>
      <c r="G580" s="7"/>
      <c r="H580" s="7"/>
      <c r="I580" s="7">
        <v>88.3</v>
      </c>
      <c r="J580" s="7">
        <v>53.282400000000003</v>
      </c>
      <c r="K580" s="7"/>
      <c r="L580" s="7"/>
      <c r="M580" s="7">
        <v>53.282400000000003</v>
      </c>
      <c r="N580" s="7">
        <f t="shared" si="128"/>
        <v>60.342468856172147</v>
      </c>
      <c r="O580" s="7"/>
      <c r="P580" s="7"/>
      <c r="Q580" s="7">
        <f t="shared" si="128"/>
        <v>60.342468856172147</v>
      </c>
    </row>
    <row r="581" spans="1:17" ht="60.75" customHeight="1">
      <c r="A581" s="83" t="s">
        <v>21</v>
      </c>
      <c r="B581" s="83" t="s">
        <v>372</v>
      </c>
      <c r="C581" s="83" t="s">
        <v>373</v>
      </c>
      <c r="D581" s="17" t="s">
        <v>16</v>
      </c>
      <c r="E581" s="4"/>
      <c r="F581" s="14">
        <v>5070</v>
      </c>
      <c r="G581" s="14"/>
      <c r="H581" s="14"/>
      <c r="I581" s="14">
        <v>5070</v>
      </c>
      <c r="J581" s="14">
        <v>3788.3255899999999</v>
      </c>
      <c r="K581" s="14"/>
      <c r="L581" s="14"/>
      <c r="M581" s="14">
        <v>3788.3255899999999</v>
      </c>
      <c r="N581" s="7">
        <f t="shared" si="128"/>
        <v>74.720425838264291</v>
      </c>
      <c r="O581" s="7"/>
      <c r="P581" s="7"/>
      <c r="Q581" s="7">
        <f t="shared" si="128"/>
        <v>74.720425838264291</v>
      </c>
    </row>
    <row r="582" spans="1:17" ht="73.5" customHeight="1">
      <c r="A582" s="83"/>
      <c r="B582" s="83"/>
      <c r="C582" s="83"/>
      <c r="D582" s="21" t="s">
        <v>368</v>
      </c>
      <c r="E582" s="4"/>
      <c r="F582" s="14">
        <v>5070</v>
      </c>
      <c r="G582" s="14"/>
      <c r="H582" s="14"/>
      <c r="I582" s="14">
        <v>5070</v>
      </c>
      <c r="J582" s="14">
        <v>3788.3255899999999</v>
      </c>
      <c r="K582" s="14"/>
      <c r="L582" s="14"/>
      <c r="M582" s="14">
        <v>3788.3255899999999</v>
      </c>
      <c r="N582" s="7">
        <f t="shared" si="128"/>
        <v>74.720425838264291</v>
      </c>
      <c r="O582" s="7"/>
      <c r="P582" s="7"/>
      <c r="Q582" s="7">
        <f t="shared" si="128"/>
        <v>74.720425838264291</v>
      </c>
    </row>
    <row r="583" spans="1:17" ht="69" customHeight="1">
      <c r="A583" s="83"/>
      <c r="B583" s="83"/>
      <c r="C583" s="83"/>
      <c r="D583" s="11"/>
      <c r="E583" s="4" t="s">
        <v>374</v>
      </c>
      <c r="F583" s="14">
        <v>5070</v>
      </c>
      <c r="G583" s="14"/>
      <c r="H583" s="14"/>
      <c r="I583" s="14">
        <v>5070</v>
      </c>
      <c r="J583" s="14">
        <v>3788.3255899999999</v>
      </c>
      <c r="K583" s="14"/>
      <c r="L583" s="14"/>
      <c r="M583" s="14">
        <v>3788.3255899999999</v>
      </c>
      <c r="N583" s="7">
        <f t="shared" si="128"/>
        <v>74.720425838264291</v>
      </c>
      <c r="O583" s="7"/>
      <c r="P583" s="7"/>
      <c r="Q583" s="7">
        <f t="shared" si="128"/>
        <v>74.720425838264291</v>
      </c>
    </row>
    <row r="584" spans="1:17" ht="34.5" customHeight="1">
      <c r="A584" s="83" t="s">
        <v>29</v>
      </c>
      <c r="B584" s="83" t="s">
        <v>375</v>
      </c>
      <c r="C584" s="83" t="s">
        <v>376</v>
      </c>
      <c r="D584" s="17" t="s">
        <v>16</v>
      </c>
      <c r="E584" s="4"/>
      <c r="F584" s="14">
        <v>88.3</v>
      </c>
      <c r="G584" s="14"/>
      <c r="H584" s="14"/>
      <c r="I584" s="14">
        <v>88.3</v>
      </c>
      <c r="J584" s="14">
        <v>53.282400000000003</v>
      </c>
      <c r="K584" s="14"/>
      <c r="L584" s="14"/>
      <c r="M584" s="14">
        <v>53.282400000000003</v>
      </c>
      <c r="N584" s="7">
        <f t="shared" si="128"/>
        <v>60.342468856172147</v>
      </c>
      <c r="O584" s="7"/>
      <c r="P584" s="7"/>
      <c r="Q584" s="7">
        <f t="shared" si="128"/>
        <v>60.342468856172147</v>
      </c>
    </row>
    <row r="585" spans="1:17" ht="73.5" customHeight="1">
      <c r="A585" s="83"/>
      <c r="B585" s="83"/>
      <c r="C585" s="83"/>
      <c r="D585" s="21" t="s">
        <v>368</v>
      </c>
      <c r="E585" s="4"/>
      <c r="F585" s="14">
        <v>88.3</v>
      </c>
      <c r="G585" s="14"/>
      <c r="H585" s="14"/>
      <c r="I585" s="14">
        <v>88.3</v>
      </c>
      <c r="J585" s="14">
        <v>53.282400000000003</v>
      </c>
      <c r="K585" s="14"/>
      <c r="L585" s="14"/>
      <c r="M585" s="14">
        <v>53.282400000000003</v>
      </c>
      <c r="N585" s="7">
        <f t="shared" si="128"/>
        <v>60.342468856172147</v>
      </c>
      <c r="O585" s="7"/>
      <c r="P585" s="7"/>
      <c r="Q585" s="7">
        <f t="shared" si="128"/>
        <v>60.342468856172147</v>
      </c>
    </row>
    <row r="586" spans="1:17" ht="22.5" customHeight="1">
      <c r="A586" s="83"/>
      <c r="B586" s="83"/>
      <c r="C586" s="83"/>
      <c r="D586" s="11"/>
      <c r="E586" s="4" t="s">
        <v>377</v>
      </c>
      <c r="F586" s="14">
        <v>88.3</v>
      </c>
      <c r="G586" s="14"/>
      <c r="H586" s="14"/>
      <c r="I586" s="14">
        <v>88.3</v>
      </c>
      <c r="J586" s="14">
        <v>53.282400000000003</v>
      </c>
      <c r="K586" s="14"/>
      <c r="L586" s="14"/>
      <c r="M586" s="14">
        <v>53.282400000000003</v>
      </c>
      <c r="N586" s="7">
        <f t="shared" si="128"/>
        <v>60.342468856172147</v>
      </c>
      <c r="O586" s="7"/>
      <c r="P586" s="7"/>
      <c r="Q586" s="7">
        <f t="shared" si="128"/>
        <v>60.342468856172147</v>
      </c>
    </row>
    <row r="587" spans="1:17" ht="34.5" customHeight="1">
      <c r="A587" s="83" t="s">
        <v>266</v>
      </c>
      <c r="B587" s="83" t="s">
        <v>378</v>
      </c>
      <c r="C587" s="83"/>
      <c r="D587" s="17" t="s">
        <v>16</v>
      </c>
      <c r="E587" s="4"/>
      <c r="F587" s="14">
        <f t="shared" ref="F587:F588" si="130">I587</f>
        <v>409.9</v>
      </c>
      <c r="G587" s="14"/>
      <c r="H587" s="14"/>
      <c r="I587" s="14">
        <v>409.9</v>
      </c>
      <c r="J587" s="14">
        <v>0</v>
      </c>
      <c r="K587" s="14"/>
      <c r="L587" s="14"/>
      <c r="M587" s="14">
        <v>0</v>
      </c>
      <c r="N587" s="7">
        <f t="shared" si="128"/>
        <v>0</v>
      </c>
      <c r="O587" s="7"/>
      <c r="P587" s="7"/>
      <c r="Q587" s="7">
        <f t="shared" si="128"/>
        <v>0</v>
      </c>
    </row>
    <row r="588" spans="1:17" ht="99" customHeight="1">
      <c r="A588" s="83"/>
      <c r="B588" s="83"/>
      <c r="C588" s="83"/>
      <c r="D588" s="21" t="s">
        <v>401</v>
      </c>
      <c r="E588" s="4"/>
      <c r="F588" s="14">
        <f t="shared" si="130"/>
        <v>409.9</v>
      </c>
      <c r="G588" s="14"/>
      <c r="H588" s="14"/>
      <c r="I588" s="14">
        <v>409.9</v>
      </c>
      <c r="J588" s="14">
        <v>0</v>
      </c>
      <c r="K588" s="14"/>
      <c r="L588" s="14"/>
      <c r="M588" s="14">
        <v>0</v>
      </c>
      <c r="N588" s="7">
        <f t="shared" si="128"/>
        <v>0</v>
      </c>
      <c r="O588" s="7"/>
      <c r="P588" s="7"/>
      <c r="Q588" s="7">
        <f t="shared" si="128"/>
        <v>0</v>
      </c>
    </row>
    <row r="589" spans="1:17" ht="22.5" customHeight="1">
      <c r="A589" s="83"/>
      <c r="B589" s="83"/>
      <c r="C589" s="83"/>
      <c r="D589" s="11"/>
      <c r="E589" s="4" t="s">
        <v>381</v>
      </c>
      <c r="F589" s="14">
        <v>409.9</v>
      </c>
      <c r="G589" s="14"/>
      <c r="H589" s="14"/>
      <c r="I589" s="14">
        <v>409.9</v>
      </c>
      <c r="J589" s="14">
        <v>0</v>
      </c>
      <c r="K589" s="14"/>
      <c r="L589" s="14"/>
      <c r="M589" s="14">
        <v>0</v>
      </c>
      <c r="N589" s="7">
        <f t="shared" si="128"/>
        <v>0</v>
      </c>
      <c r="O589" s="7"/>
      <c r="P589" s="7"/>
      <c r="Q589" s="7">
        <f t="shared" si="128"/>
        <v>0</v>
      </c>
    </row>
    <row r="590" spans="1:17" ht="34.5" customHeight="1">
      <c r="A590" s="83" t="s">
        <v>102</v>
      </c>
      <c r="B590" s="83" t="s">
        <v>379</v>
      </c>
      <c r="C590" s="83" t="s">
        <v>380</v>
      </c>
      <c r="D590" s="17" t="s">
        <v>16</v>
      </c>
      <c r="E590" s="4"/>
      <c r="F590" s="14">
        <f t="shared" ref="F590:F591" si="131">I590</f>
        <v>409.9</v>
      </c>
      <c r="G590" s="14"/>
      <c r="H590" s="14"/>
      <c r="I590" s="14">
        <v>409.9</v>
      </c>
      <c r="J590" s="14">
        <v>0</v>
      </c>
      <c r="K590" s="14"/>
      <c r="L590" s="14"/>
      <c r="M590" s="14">
        <v>0</v>
      </c>
      <c r="N590" s="7">
        <f t="shared" si="128"/>
        <v>0</v>
      </c>
      <c r="O590" s="7"/>
      <c r="P590" s="7"/>
      <c r="Q590" s="7">
        <f t="shared" si="128"/>
        <v>0</v>
      </c>
    </row>
    <row r="591" spans="1:17" ht="73.5" customHeight="1">
      <c r="A591" s="83"/>
      <c r="B591" s="83"/>
      <c r="C591" s="83"/>
      <c r="D591" s="21" t="s">
        <v>401</v>
      </c>
      <c r="E591" s="4"/>
      <c r="F591" s="14">
        <f t="shared" si="131"/>
        <v>409.9</v>
      </c>
      <c r="G591" s="14"/>
      <c r="H591" s="14"/>
      <c r="I591" s="14">
        <v>409.9</v>
      </c>
      <c r="J591" s="14">
        <v>0</v>
      </c>
      <c r="K591" s="14"/>
      <c r="L591" s="14"/>
      <c r="M591" s="14">
        <v>0</v>
      </c>
      <c r="N591" s="7">
        <f t="shared" ref="N591:Q606" si="132">J591/F591*100</f>
        <v>0</v>
      </c>
      <c r="O591" s="7"/>
      <c r="P591" s="7"/>
      <c r="Q591" s="7">
        <f t="shared" si="132"/>
        <v>0</v>
      </c>
    </row>
    <row r="592" spans="1:17" ht="22.5" customHeight="1">
      <c r="A592" s="83"/>
      <c r="B592" s="83"/>
      <c r="C592" s="83"/>
      <c r="D592" s="11"/>
      <c r="E592" s="4" t="s">
        <v>381</v>
      </c>
      <c r="F592" s="14">
        <v>409.9</v>
      </c>
      <c r="G592" s="14"/>
      <c r="H592" s="14"/>
      <c r="I592" s="14">
        <v>409.9</v>
      </c>
      <c r="J592" s="14">
        <v>0</v>
      </c>
      <c r="K592" s="14"/>
      <c r="L592" s="14"/>
      <c r="M592" s="14">
        <v>0</v>
      </c>
      <c r="N592" s="7">
        <f t="shared" si="132"/>
        <v>0</v>
      </c>
      <c r="O592" s="7"/>
      <c r="P592" s="7"/>
      <c r="Q592" s="7">
        <f t="shared" si="132"/>
        <v>0</v>
      </c>
    </row>
    <row r="593" spans="1:17" ht="34.5" customHeight="1">
      <c r="A593" s="83" t="s">
        <v>382</v>
      </c>
      <c r="B593" s="83" t="s">
        <v>383</v>
      </c>
      <c r="C593" s="83"/>
      <c r="D593" s="17" t="s">
        <v>16</v>
      </c>
      <c r="E593" s="4"/>
      <c r="F593" s="14">
        <f t="shared" ref="F593:F597" si="133">H593</f>
        <v>379.3</v>
      </c>
      <c r="G593" s="14"/>
      <c r="H593" s="14">
        <v>379.3</v>
      </c>
      <c r="I593" s="14"/>
      <c r="J593" s="14">
        <f t="shared" ref="J593:J597" si="134">L593</f>
        <v>0</v>
      </c>
      <c r="K593" s="14"/>
      <c r="L593" s="14">
        <v>0</v>
      </c>
      <c r="M593" s="14"/>
      <c r="N593" s="7">
        <f t="shared" si="132"/>
        <v>0</v>
      </c>
      <c r="O593" s="7"/>
      <c r="P593" s="7">
        <f t="shared" si="132"/>
        <v>0</v>
      </c>
      <c r="Q593" s="7"/>
    </row>
    <row r="594" spans="1:17" ht="73.5" customHeight="1">
      <c r="A594" s="83"/>
      <c r="B594" s="83"/>
      <c r="C594" s="83"/>
      <c r="D594" s="21" t="s">
        <v>384</v>
      </c>
      <c r="E594" s="4"/>
      <c r="F594" s="14">
        <f t="shared" si="133"/>
        <v>379.3</v>
      </c>
      <c r="G594" s="14"/>
      <c r="H594" s="14">
        <v>379.3</v>
      </c>
      <c r="I594" s="14"/>
      <c r="J594" s="14">
        <f t="shared" si="134"/>
        <v>0</v>
      </c>
      <c r="K594" s="14"/>
      <c r="L594" s="14">
        <v>0</v>
      </c>
      <c r="M594" s="14"/>
      <c r="N594" s="7">
        <f t="shared" si="132"/>
        <v>0</v>
      </c>
      <c r="O594" s="7"/>
      <c r="P594" s="7">
        <f t="shared" si="132"/>
        <v>0</v>
      </c>
      <c r="Q594" s="7"/>
    </row>
    <row r="595" spans="1:17" ht="22.5" customHeight="1">
      <c r="A595" s="83"/>
      <c r="B595" s="83"/>
      <c r="C595" s="83"/>
      <c r="D595" s="11"/>
      <c r="E595" s="4" t="s">
        <v>387</v>
      </c>
      <c r="F595" s="14">
        <v>379.3</v>
      </c>
      <c r="G595" s="14"/>
      <c r="H595" s="14">
        <v>379.3</v>
      </c>
      <c r="I595" s="14"/>
      <c r="J595" s="14">
        <v>0</v>
      </c>
      <c r="K595" s="14"/>
      <c r="L595" s="14">
        <v>0</v>
      </c>
      <c r="M595" s="14"/>
      <c r="N595" s="7">
        <f t="shared" si="132"/>
        <v>0</v>
      </c>
      <c r="O595" s="7"/>
      <c r="P595" s="7">
        <f t="shared" si="132"/>
        <v>0</v>
      </c>
      <c r="Q595" s="7"/>
    </row>
    <row r="596" spans="1:17" ht="34.5" customHeight="1">
      <c r="A596" s="83" t="s">
        <v>508</v>
      </c>
      <c r="B596" s="83" t="s">
        <v>385</v>
      </c>
      <c r="C596" s="83" t="s">
        <v>386</v>
      </c>
      <c r="D596" s="17" t="s">
        <v>16</v>
      </c>
      <c r="E596" s="4"/>
      <c r="F596" s="14">
        <f t="shared" si="133"/>
        <v>379.3</v>
      </c>
      <c r="G596" s="14"/>
      <c r="H596" s="14">
        <v>379.3</v>
      </c>
      <c r="I596" s="14"/>
      <c r="J596" s="14">
        <f t="shared" si="134"/>
        <v>0</v>
      </c>
      <c r="K596" s="14"/>
      <c r="L596" s="14">
        <v>0</v>
      </c>
      <c r="M596" s="14"/>
      <c r="N596" s="7">
        <f t="shared" si="132"/>
        <v>0</v>
      </c>
      <c r="O596" s="7"/>
      <c r="P596" s="7">
        <f t="shared" si="132"/>
        <v>0</v>
      </c>
      <c r="Q596" s="7"/>
    </row>
    <row r="597" spans="1:17" ht="73.5" customHeight="1">
      <c r="A597" s="83"/>
      <c r="B597" s="83"/>
      <c r="C597" s="83"/>
      <c r="D597" s="21" t="s">
        <v>384</v>
      </c>
      <c r="E597" s="4" t="s">
        <v>122</v>
      </c>
      <c r="F597" s="14">
        <f t="shared" si="133"/>
        <v>379.3</v>
      </c>
      <c r="G597" s="14"/>
      <c r="H597" s="14">
        <v>379.3</v>
      </c>
      <c r="I597" s="14"/>
      <c r="J597" s="14">
        <f t="shared" si="134"/>
        <v>0</v>
      </c>
      <c r="K597" s="14"/>
      <c r="L597" s="14">
        <v>0</v>
      </c>
      <c r="M597" s="14"/>
      <c r="N597" s="7">
        <f t="shared" si="132"/>
        <v>0</v>
      </c>
      <c r="O597" s="7"/>
      <c r="P597" s="7">
        <f t="shared" si="132"/>
        <v>0</v>
      </c>
      <c r="Q597" s="7"/>
    </row>
    <row r="598" spans="1:17" ht="22.5" customHeight="1">
      <c r="A598" s="83"/>
      <c r="B598" s="83"/>
      <c r="C598" s="83"/>
      <c r="D598" s="11"/>
      <c r="E598" s="4" t="s">
        <v>387</v>
      </c>
      <c r="F598" s="14">
        <v>379.3</v>
      </c>
      <c r="G598" s="14"/>
      <c r="H598" s="14">
        <v>379.3</v>
      </c>
      <c r="I598" s="14"/>
      <c r="J598" s="14">
        <v>0</v>
      </c>
      <c r="K598" s="14"/>
      <c r="L598" s="14">
        <v>0</v>
      </c>
      <c r="M598" s="14"/>
      <c r="N598" s="7">
        <f t="shared" si="132"/>
        <v>0</v>
      </c>
      <c r="O598" s="7"/>
      <c r="P598" s="7">
        <f t="shared" si="132"/>
        <v>0</v>
      </c>
      <c r="Q598" s="7"/>
    </row>
    <row r="599" spans="1:17" ht="34.5" customHeight="1">
      <c r="A599" s="83" t="s">
        <v>388</v>
      </c>
      <c r="B599" s="83" t="s">
        <v>389</v>
      </c>
      <c r="C599" s="83"/>
      <c r="D599" s="17" t="s">
        <v>16</v>
      </c>
      <c r="E599" s="4"/>
      <c r="F599" s="14">
        <v>1822.692</v>
      </c>
      <c r="G599" s="14">
        <v>537.26676999999995</v>
      </c>
      <c r="H599" s="14">
        <v>943.42523000000006</v>
      </c>
      <c r="I599" s="14">
        <v>342</v>
      </c>
      <c r="J599" s="14">
        <v>1570.431</v>
      </c>
      <c r="K599" s="14">
        <v>537.26676999999995</v>
      </c>
      <c r="L599" s="14">
        <v>943.42523000000006</v>
      </c>
      <c r="M599" s="14">
        <v>89.739000000000004</v>
      </c>
      <c r="N599" s="7">
        <f t="shared" si="132"/>
        <v>86.15997656213996</v>
      </c>
      <c r="O599" s="7">
        <f t="shared" si="132"/>
        <v>100</v>
      </c>
      <c r="P599" s="7">
        <f t="shared" si="132"/>
        <v>100</v>
      </c>
      <c r="Q599" s="7">
        <f t="shared" si="132"/>
        <v>26.23947368421053</v>
      </c>
    </row>
    <row r="600" spans="1:17" ht="73.5" customHeight="1">
      <c r="A600" s="83"/>
      <c r="B600" s="83"/>
      <c r="C600" s="83"/>
      <c r="D600" s="21" t="s">
        <v>384</v>
      </c>
      <c r="E600" s="4"/>
      <c r="F600" s="14">
        <v>1822.692</v>
      </c>
      <c r="G600" s="14">
        <v>537.26676999999995</v>
      </c>
      <c r="H600" s="14">
        <v>943.42523000000006</v>
      </c>
      <c r="I600" s="14">
        <v>342</v>
      </c>
      <c r="J600" s="14">
        <v>1570.431</v>
      </c>
      <c r="K600" s="14">
        <v>537.26676999999995</v>
      </c>
      <c r="L600" s="14">
        <v>943.42523000000006</v>
      </c>
      <c r="M600" s="14">
        <v>89.739000000000004</v>
      </c>
      <c r="N600" s="7">
        <f t="shared" si="132"/>
        <v>86.15997656213996</v>
      </c>
      <c r="O600" s="7">
        <f t="shared" si="132"/>
        <v>100</v>
      </c>
      <c r="P600" s="7">
        <f t="shared" si="132"/>
        <v>100</v>
      </c>
      <c r="Q600" s="7">
        <f t="shared" si="132"/>
        <v>26.23947368421053</v>
      </c>
    </row>
    <row r="601" spans="1:17" ht="22.5" customHeight="1">
      <c r="A601" s="83"/>
      <c r="B601" s="83"/>
      <c r="C601" s="83"/>
      <c r="D601" s="11"/>
      <c r="E601" s="4" t="s">
        <v>392</v>
      </c>
      <c r="F601" s="14">
        <v>1822.692</v>
      </c>
      <c r="G601" s="14">
        <v>537.26676999999995</v>
      </c>
      <c r="H601" s="14">
        <v>943.42523000000006</v>
      </c>
      <c r="I601" s="14">
        <v>342</v>
      </c>
      <c r="J601" s="14">
        <v>1570.431</v>
      </c>
      <c r="K601" s="14">
        <v>537.26676999999995</v>
      </c>
      <c r="L601" s="14">
        <v>943.42523000000006</v>
      </c>
      <c r="M601" s="14">
        <v>89.739000000000004</v>
      </c>
      <c r="N601" s="7">
        <f t="shared" si="132"/>
        <v>86.15997656213996</v>
      </c>
      <c r="O601" s="7">
        <f t="shared" si="132"/>
        <v>100</v>
      </c>
      <c r="P601" s="7">
        <f t="shared" si="132"/>
        <v>100</v>
      </c>
      <c r="Q601" s="7">
        <f t="shared" si="132"/>
        <v>26.23947368421053</v>
      </c>
    </row>
    <row r="602" spans="1:17" ht="34.5" customHeight="1">
      <c r="A602" s="83" t="s">
        <v>509</v>
      </c>
      <c r="B602" s="83" t="s">
        <v>390</v>
      </c>
      <c r="C602" s="83" t="s">
        <v>391</v>
      </c>
      <c r="D602" s="17" t="s">
        <v>16</v>
      </c>
      <c r="E602" s="4"/>
      <c r="F602" s="14">
        <v>1822.692</v>
      </c>
      <c r="G602" s="14">
        <v>537.26676999999995</v>
      </c>
      <c r="H602" s="14">
        <v>943.42523000000006</v>
      </c>
      <c r="I602" s="14">
        <v>342</v>
      </c>
      <c r="J602" s="14">
        <v>1570.431</v>
      </c>
      <c r="K602" s="14">
        <v>537.26676999999995</v>
      </c>
      <c r="L602" s="14">
        <v>943.42523000000006</v>
      </c>
      <c r="M602" s="14">
        <v>89.739000000000004</v>
      </c>
      <c r="N602" s="7">
        <f t="shared" si="132"/>
        <v>86.15997656213996</v>
      </c>
      <c r="O602" s="7">
        <f t="shared" si="132"/>
        <v>100</v>
      </c>
      <c r="P602" s="7">
        <f t="shared" si="132"/>
        <v>100</v>
      </c>
      <c r="Q602" s="7">
        <f t="shared" si="132"/>
        <v>26.23947368421053</v>
      </c>
    </row>
    <row r="603" spans="1:17" ht="87" customHeight="1">
      <c r="A603" s="83"/>
      <c r="B603" s="83"/>
      <c r="C603" s="83"/>
      <c r="D603" s="21" t="s">
        <v>384</v>
      </c>
      <c r="E603" s="4"/>
      <c r="F603" s="14">
        <v>1822.692</v>
      </c>
      <c r="G603" s="14">
        <v>537.26676999999995</v>
      </c>
      <c r="H603" s="14">
        <v>943.42523000000006</v>
      </c>
      <c r="I603" s="14">
        <v>342</v>
      </c>
      <c r="J603" s="14">
        <v>1570.431</v>
      </c>
      <c r="K603" s="14">
        <v>537.26676999999995</v>
      </c>
      <c r="L603" s="14">
        <v>943.42523000000006</v>
      </c>
      <c r="M603" s="14">
        <v>89.739000000000004</v>
      </c>
      <c r="N603" s="7">
        <f t="shared" si="132"/>
        <v>86.15997656213996</v>
      </c>
      <c r="O603" s="7">
        <f t="shared" si="132"/>
        <v>100</v>
      </c>
      <c r="P603" s="7">
        <f t="shared" si="132"/>
        <v>100</v>
      </c>
      <c r="Q603" s="7">
        <f t="shared" si="132"/>
        <v>26.23947368421053</v>
      </c>
    </row>
    <row r="604" spans="1:17" ht="22.5" customHeight="1">
      <c r="A604" s="83"/>
      <c r="B604" s="83"/>
      <c r="C604" s="83"/>
      <c r="D604" s="11"/>
      <c r="E604" s="4" t="s">
        <v>392</v>
      </c>
      <c r="F604" s="14">
        <v>1822.692</v>
      </c>
      <c r="G604" s="14">
        <v>537.26676999999995</v>
      </c>
      <c r="H604" s="14">
        <v>943.42523000000006</v>
      </c>
      <c r="I604" s="14">
        <v>342</v>
      </c>
      <c r="J604" s="14">
        <v>1570.431</v>
      </c>
      <c r="K604" s="14">
        <v>537.26676999999995</v>
      </c>
      <c r="L604" s="14">
        <v>943.42523000000006</v>
      </c>
      <c r="M604" s="14">
        <v>89.739000000000004</v>
      </c>
      <c r="N604" s="7">
        <f t="shared" si="132"/>
        <v>86.15997656213996</v>
      </c>
      <c r="O604" s="7">
        <f t="shared" si="132"/>
        <v>100</v>
      </c>
      <c r="P604" s="7">
        <f t="shared" si="132"/>
        <v>100</v>
      </c>
      <c r="Q604" s="7">
        <f t="shared" si="132"/>
        <v>26.23947368421053</v>
      </c>
    </row>
    <row r="605" spans="1:17" s="26" customFormat="1" ht="34.5" customHeight="1">
      <c r="A605" s="95" t="s">
        <v>15</v>
      </c>
      <c r="B605" s="73" t="s">
        <v>250</v>
      </c>
      <c r="C605" s="73"/>
      <c r="D605" s="23" t="s">
        <v>16</v>
      </c>
      <c r="E605" s="10"/>
      <c r="F605" s="12">
        <f>F606+F607</f>
        <v>119462.57799999999</v>
      </c>
      <c r="G605" s="12"/>
      <c r="H605" s="12">
        <f t="shared" ref="H605:I605" si="135">H606+H607</f>
        <v>89159.430999999997</v>
      </c>
      <c r="I605" s="12">
        <f t="shared" si="135"/>
        <v>30303.147000000001</v>
      </c>
      <c r="J605" s="12">
        <f>J606+J607</f>
        <v>36875.055</v>
      </c>
      <c r="K605" s="12"/>
      <c r="L605" s="12">
        <f t="shared" ref="L605:M605" si="136">L606+L607</f>
        <v>24428.710999999999</v>
      </c>
      <c r="M605" s="12">
        <f t="shared" si="136"/>
        <v>12446.344000000001</v>
      </c>
      <c r="N605" s="12">
        <f t="shared" si="132"/>
        <v>30.867452902280412</v>
      </c>
      <c r="O605" s="12"/>
      <c r="P605" s="12">
        <f t="shared" si="132"/>
        <v>27.398908591060884</v>
      </c>
      <c r="Q605" s="12">
        <f t="shared" si="132"/>
        <v>41.072777028735665</v>
      </c>
    </row>
    <row r="606" spans="1:17" s="26" customFormat="1" ht="91.5" customHeight="1">
      <c r="A606" s="96"/>
      <c r="B606" s="74"/>
      <c r="C606" s="74"/>
      <c r="D606" s="21" t="s">
        <v>251</v>
      </c>
      <c r="E606" s="4" t="s">
        <v>252</v>
      </c>
      <c r="F606" s="14">
        <f>G606+H606+I606</f>
        <v>8287.7000000000007</v>
      </c>
      <c r="G606" s="14"/>
      <c r="H606" s="14"/>
      <c r="I606" s="14">
        <f>I612</f>
        <v>8287.7000000000007</v>
      </c>
      <c r="J606" s="14">
        <f>K606+L606+M606</f>
        <v>8287.7000000000007</v>
      </c>
      <c r="K606" s="14"/>
      <c r="L606" s="14"/>
      <c r="M606" s="14">
        <f>M612</f>
        <v>8287.7000000000007</v>
      </c>
      <c r="N606" s="14">
        <f t="shared" si="132"/>
        <v>100</v>
      </c>
      <c r="O606" s="14"/>
      <c r="P606" s="14"/>
      <c r="Q606" s="14">
        <f t="shared" si="132"/>
        <v>100</v>
      </c>
    </row>
    <row r="607" spans="1:17" s="26" customFormat="1" ht="15" customHeight="1">
      <c r="A607" s="96"/>
      <c r="B607" s="74"/>
      <c r="C607" s="74"/>
      <c r="D607" s="56" t="s">
        <v>512</v>
      </c>
      <c r="E607" s="4"/>
      <c r="F607" s="14">
        <f>SUM(F608:F610)</f>
        <v>111174.878</v>
      </c>
      <c r="G607" s="14"/>
      <c r="H607" s="14">
        <f t="shared" ref="H607:M607" si="137">SUM(H608:H610)</f>
        <v>89159.430999999997</v>
      </c>
      <c r="I607" s="14">
        <f t="shared" si="137"/>
        <v>22015.447</v>
      </c>
      <c r="J607" s="14">
        <f t="shared" si="137"/>
        <v>28587.355</v>
      </c>
      <c r="K607" s="14"/>
      <c r="L607" s="14">
        <f t="shared" si="137"/>
        <v>24428.710999999999</v>
      </c>
      <c r="M607" s="14">
        <f t="shared" si="137"/>
        <v>4158.6440000000002</v>
      </c>
      <c r="N607" s="14">
        <f t="shared" ref="N607:Q622" si="138">J607/F607*100</f>
        <v>25.713862263019529</v>
      </c>
      <c r="O607" s="14"/>
      <c r="P607" s="14">
        <f t="shared" si="138"/>
        <v>27.398908591060884</v>
      </c>
      <c r="Q607" s="14">
        <f t="shared" si="138"/>
        <v>18.889664152628836</v>
      </c>
    </row>
    <row r="608" spans="1:17" s="26" customFormat="1">
      <c r="A608" s="96"/>
      <c r="B608" s="74"/>
      <c r="C608" s="74"/>
      <c r="D608" s="57"/>
      <c r="E608" s="4" t="s">
        <v>253</v>
      </c>
      <c r="F608" s="14">
        <f t="shared" ref="F608:F610" si="139">G608+H608+I608</f>
        <v>9773.7309999999998</v>
      </c>
      <c r="G608" s="14"/>
      <c r="H608" s="14">
        <f t="shared" ref="H608:I608" si="140">H613</f>
        <v>9773.7309999999998</v>
      </c>
      <c r="I608" s="14">
        <f t="shared" si="140"/>
        <v>0</v>
      </c>
      <c r="J608" s="14">
        <f t="shared" ref="J608:J610" si="141">K608+L608+M608</f>
        <v>9773.7309999999998</v>
      </c>
      <c r="K608" s="14"/>
      <c r="L608" s="14">
        <f t="shared" ref="L608:M608" si="142">L613</f>
        <v>9773.7309999999998</v>
      </c>
      <c r="M608" s="14">
        <f t="shared" si="142"/>
        <v>0</v>
      </c>
      <c r="N608" s="14">
        <f t="shared" si="138"/>
        <v>100</v>
      </c>
      <c r="O608" s="14"/>
      <c r="P608" s="14">
        <f t="shared" si="138"/>
        <v>100</v>
      </c>
      <c r="Q608" s="14" t="e">
        <f t="shared" si="138"/>
        <v>#DIV/0!</v>
      </c>
    </row>
    <row r="609" spans="1:17" s="26" customFormat="1">
      <c r="A609" s="96"/>
      <c r="B609" s="74"/>
      <c r="C609" s="74"/>
      <c r="D609" s="57"/>
      <c r="E609" s="4" t="s">
        <v>254</v>
      </c>
      <c r="F609" s="14">
        <f t="shared" si="139"/>
        <v>79473.013999999996</v>
      </c>
      <c r="G609" s="14"/>
      <c r="H609" s="14">
        <f t="shared" ref="H609:I610" si="143">H620</f>
        <v>79385.7</v>
      </c>
      <c r="I609" s="14">
        <f t="shared" si="143"/>
        <v>87.313999999999993</v>
      </c>
      <c r="J609" s="14">
        <f t="shared" si="141"/>
        <v>14725.717999999999</v>
      </c>
      <c r="K609" s="14"/>
      <c r="L609" s="14">
        <f t="shared" ref="L609:M610" si="144">L620</f>
        <v>14654.98</v>
      </c>
      <c r="M609" s="14">
        <f t="shared" si="144"/>
        <v>70.738</v>
      </c>
      <c r="N609" s="14">
        <f t="shared" si="138"/>
        <v>18.529205397948036</v>
      </c>
      <c r="O609" s="14"/>
      <c r="P609" s="14">
        <f t="shared" si="138"/>
        <v>18.460478398502499</v>
      </c>
      <c r="Q609" s="14">
        <f t="shared" si="138"/>
        <v>81.015644684701201</v>
      </c>
    </row>
    <row r="610" spans="1:17" s="26" customFormat="1" ht="34.5" customHeight="1">
      <c r="A610" s="97"/>
      <c r="B610" s="75"/>
      <c r="C610" s="75"/>
      <c r="D610" s="58"/>
      <c r="E610" s="4" t="s">
        <v>255</v>
      </c>
      <c r="F610" s="14">
        <f t="shared" si="139"/>
        <v>21928.133000000002</v>
      </c>
      <c r="G610" s="14"/>
      <c r="H610" s="14"/>
      <c r="I610" s="14">
        <f t="shared" si="143"/>
        <v>21928.133000000002</v>
      </c>
      <c r="J610" s="14">
        <f t="shared" si="141"/>
        <v>4087.9059999999999</v>
      </c>
      <c r="K610" s="14"/>
      <c r="L610" s="14"/>
      <c r="M610" s="14">
        <f t="shared" si="144"/>
        <v>4087.9059999999999</v>
      </c>
      <c r="N610" s="14">
        <f t="shared" si="138"/>
        <v>18.642289336716445</v>
      </c>
      <c r="O610" s="14"/>
      <c r="P610" s="14"/>
      <c r="Q610" s="14">
        <f t="shared" si="138"/>
        <v>18.642289336716445</v>
      </c>
    </row>
    <row r="611" spans="1:17" ht="34.5" customHeight="1">
      <c r="A611" s="83" t="s">
        <v>18</v>
      </c>
      <c r="B611" s="83" t="s">
        <v>256</v>
      </c>
      <c r="C611" s="83"/>
      <c r="D611" s="21" t="s">
        <v>16</v>
      </c>
      <c r="E611" s="4"/>
      <c r="F611" s="14">
        <f>F612+F613</f>
        <v>18061.431</v>
      </c>
      <c r="G611" s="14"/>
      <c r="H611" s="14">
        <f t="shared" ref="H611:M611" si="145">H612+H613</f>
        <v>9773.7309999999998</v>
      </c>
      <c r="I611" s="14">
        <f t="shared" si="145"/>
        <v>8287.7000000000007</v>
      </c>
      <c r="J611" s="14">
        <f t="shared" si="145"/>
        <v>18061.431</v>
      </c>
      <c r="K611" s="14"/>
      <c r="L611" s="14">
        <f t="shared" si="145"/>
        <v>9773.7309999999998</v>
      </c>
      <c r="M611" s="14">
        <f t="shared" si="145"/>
        <v>8287.7000000000007</v>
      </c>
      <c r="N611" s="7">
        <f t="shared" si="138"/>
        <v>100</v>
      </c>
      <c r="O611" s="7"/>
      <c r="P611" s="7">
        <f t="shared" si="138"/>
        <v>100</v>
      </c>
      <c r="Q611" s="7">
        <f t="shared" si="138"/>
        <v>100</v>
      </c>
    </row>
    <row r="612" spans="1:17" ht="84.75" customHeight="1">
      <c r="A612" s="83"/>
      <c r="B612" s="83"/>
      <c r="C612" s="83"/>
      <c r="D612" s="21" t="s">
        <v>251</v>
      </c>
      <c r="E612" s="4" t="s">
        <v>263</v>
      </c>
      <c r="F612" s="14">
        <f t="shared" ref="F612:F618" si="146">G612+H612+I612</f>
        <v>8287.7000000000007</v>
      </c>
      <c r="G612" s="14"/>
      <c r="H612" s="14"/>
      <c r="I612" s="14">
        <f t="shared" ref="I612" si="147">I615</f>
        <v>8287.7000000000007</v>
      </c>
      <c r="J612" s="14">
        <f t="shared" ref="J612:J618" si="148">K612+L612+M612</f>
        <v>8287.7000000000007</v>
      </c>
      <c r="K612" s="14"/>
      <c r="L612" s="14"/>
      <c r="M612" s="14">
        <f t="shared" ref="M612" si="149">M615</f>
        <v>8287.7000000000007</v>
      </c>
      <c r="N612" s="7">
        <f t="shared" si="138"/>
        <v>100</v>
      </c>
      <c r="O612" s="7"/>
      <c r="P612" s="7"/>
      <c r="Q612" s="4">
        <f t="shared" si="138"/>
        <v>100</v>
      </c>
    </row>
    <row r="613" spans="1:17" ht="53.25" customHeight="1">
      <c r="A613" s="83"/>
      <c r="B613" s="83"/>
      <c r="C613" s="83"/>
      <c r="D613" s="11" t="s">
        <v>512</v>
      </c>
      <c r="E613" s="4" t="s">
        <v>253</v>
      </c>
      <c r="F613" s="14">
        <f t="shared" si="146"/>
        <v>9773.7309999999998</v>
      </c>
      <c r="G613" s="14"/>
      <c r="H613" s="14">
        <f t="shared" ref="H613" si="150">H617</f>
        <v>9773.7309999999998</v>
      </c>
      <c r="I613" s="14"/>
      <c r="J613" s="14">
        <f t="shared" si="148"/>
        <v>9773.7309999999998</v>
      </c>
      <c r="K613" s="14"/>
      <c r="L613" s="14">
        <f t="shared" ref="L613" si="151">L617</f>
        <v>9773.7309999999998</v>
      </c>
      <c r="M613" s="14"/>
      <c r="N613" s="7">
        <f t="shared" si="138"/>
        <v>100</v>
      </c>
      <c r="O613" s="7"/>
      <c r="P613" s="7">
        <f t="shared" si="138"/>
        <v>100</v>
      </c>
      <c r="Q613" s="4"/>
    </row>
    <row r="614" spans="1:17" ht="24" customHeight="1">
      <c r="A614" s="70" t="s">
        <v>135</v>
      </c>
      <c r="B614" s="70" t="s">
        <v>261</v>
      </c>
      <c r="C614" s="70" t="s">
        <v>262</v>
      </c>
      <c r="D614" s="21" t="s">
        <v>16</v>
      </c>
      <c r="E614" s="4"/>
      <c r="F614" s="14">
        <f t="shared" si="146"/>
        <v>8287.7000000000007</v>
      </c>
      <c r="G614" s="14"/>
      <c r="H614" s="14"/>
      <c r="I614" s="14">
        <v>8287.7000000000007</v>
      </c>
      <c r="J614" s="14">
        <f t="shared" si="148"/>
        <v>8287.7000000000007</v>
      </c>
      <c r="K614" s="14"/>
      <c r="L614" s="14"/>
      <c r="M614" s="14">
        <v>8287.7000000000007</v>
      </c>
      <c r="N614" s="7">
        <f t="shared" si="138"/>
        <v>100</v>
      </c>
      <c r="O614" s="7"/>
      <c r="P614" s="7"/>
      <c r="Q614" s="4">
        <f t="shared" si="138"/>
        <v>100</v>
      </c>
    </row>
    <row r="615" spans="1:17" ht="95.25" customHeight="1">
      <c r="A615" s="72"/>
      <c r="B615" s="72"/>
      <c r="C615" s="72"/>
      <c r="D615" s="38" t="s">
        <v>251</v>
      </c>
      <c r="E615" s="4" t="s">
        <v>263</v>
      </c>
      <c r="F615" s="14">
        <f t="shared" si="146"/>
        <v>8287.7000000000007</v>
      </c>
      <c r="G615" s="14"/>
      <c r="H615" s="14"/>
      <c r="I615" s="14">
        <v>8287.7000000000007</v>
      </c>
      <c r="J615" s="14">
        <f t="shared" si="148"/>
        <v>8287.7000000000007</v>
      </c>
      <c r="K615" s="14"/>
      <c r="L615" s="14"/>
      <c r="M615" s="14">
        <v>8287.7000000000007</v>
      </c>
      <c r="N615" s="7">
        <f t="shared" si="138"/>
        <v>100</v>
      </c>
      <c r="O615" s="7"/>
      <c r="P615" s="7"/>
      <c r="Q615" s="4">
        <f t="shared" si="138"/>
        <v>100</v>
      </c>
    </row>
    <row r="616" spans="1:17" ht="24" customHeight="1">
      <c r="A616" s="70" t="s">
        <v>138</v>
      </c>
      <c r="B616" s="70" t="s">
        <v>264</v>
      </c>
      <c r="C616" s="70" t="s">
        <v>265</v>
      </c>
      <c r="D616" s="21" t="s">
        <v>16</v>
      </c>
      <c r="E616" s="4"/>
      <c r="F616" s="14">
        <f t="shared" si="146"/>
        <v>9773.7309999999998</v>
      </c>
      <c r="G616" s="14"/>
      <c r="H616" s="14">
        <v>9773.7309999999998</v>
      </c>
      <c r="I616" s="14"/>
      <c r="J616" s="14">
        <f t="shared" si="148"/>
        <v>9773.7309999999998</v>
      </c>
      <c r="K616" s="14"/>
      <c r="L616" s="14">
        <v>9773.7309999999998</v>
      </c>
      <c r="M616" s="14"/>
      <c r="N616" s="7">
        <f t="shared" si="138"/>
        <v>100</v>
      </c>
      <c r="O616" s="7"/>
      <c r="P616" s="7">
        <f t="shared" si="138"/>
        <v>100</v>
      </c>
      <c r="Q616" s="4"/>
    </row>
    <row r="617" spans="1:17" ht="74.25" customHeight="1">
      <c r="A617" s="72"/>
      <c r="B617" s="72"/>
      <c r="C617" s="72"/>
      <c r="D617" s="39" t="s">
        <v>512</v>
      </c>
      <c r="E617" s="4" t="s">
        <v>253</v>
      </c>
      <c r="F617" s="14">
        <f t="shared" si="146"/>
        <v>9773.7309999999998</v>
      </c>
      <c r="G617" s="14"/>
      <c r="H617" s="14">
        <v>9773.7309999999998</v>
      </c>
      <c r="I617" s="14"/>
      <c r="J617" s="14">
        <f t="shared" si="148"/>
        <v>9773.7309999999998</v>
      </c>
      <c r="K617" s="14"/>
      <c r="L617" s="14">
        <v>9773.7309999999998</v>
      </c>
      <c r="M617" s="14"/>
      <c r="N617" s="7">
        <f t="shared" si="138"/>
        <v>100</v>
      </c>
      <c r="O617" s="7"/>
      <c r="P617" s="7">
        <f t="shared" si="138"/>
        <v>100</v>
      </c>
      <c r="Q617" s="4"/>
    </row>
    <row r="618" spans="1:17" s="3" customFormat="1" ht="44.25" customHeight="1">
      <c r="A618" s="50" t="s">
        <v>267</v>
      </c>
      <c r="B618" s="50" t="s">
        <v>268</v>
      </c>
      <c r="C618" s="50"/>
      <c r="D618" s="17" t="s">
        <v>16</v>
      </c>
      <c r="E618" s="4"/>
      <c r="F618" s="14">
        <f t="shared" si="146"/>
        <v>101401.147</v>
      </c>
      <c r="G618" s="14"/>
      <c r="H618" s="14">
        <f t="shared" ref="H618:I618" si="152">H619</f>
        <v>79385.7</v>
      </c>
      <c r="I618" s="14">
        <f t="shared" si="152"/>
        <v>22015.447</v>
      </c>
      <c r="J618" s="14">
        <f t="shared" si="148"/>
        <v>18813.624</v>
      </c>
      <c r="K618" s="14"/>
      <c r="L618" s="14">
        <f t="shared" ref="L618:M618" si="153">L619</f>
        <v>14654.98</v>
      </c>
      <c r="M618" s="14">
        <f t="shared" si="153"/>
        <v>4158.6440000000002</v>
      </c>
      <c r="N618" s="7">
        <f t="shared" si="138"/>
        <v>18.55365995021733</v>
      </c>
      <c r="O618" s="7"/>
      <c r="P618" s="7">
        <f t="shared" si="138"/>
        <v>18.460478398502499</v>
      </c>
      <c r="Q618" s="14">
        <f t="shared" si="138"/>
        <v>18.889664152628836</v>
      </c>
    </row>
    <row r="619" spans="1:17" s="3" customFormat="1" ht="45">
      <c r="A619" s="50"/>
      <c r="B619" s="50"/>
      <c r="C619" s="50"/>
      <c r="D619" s="17" t="s">
        <v>512</v>
      </c>
      <c r="E619" s="4"/>
      <c r="F619" s="14">
        <f>F620+F621</f>
        <v>101401.147</v>
      </c>
      <c r="G619" s="14"/>
      <c r="H619" s="14">
        <f t="shared" ref="H619:M619" si="154">H620+H621</f>
        <v>79385.7</v>
      </c>
      <c r="I619" s="14">
        <f t="shared" si="154"/>
        <v>22015.447</v>
      </c>
      <c r="J619" s="14">
        <f t="shared" si="154"/>
        <v>18813.624</v>
      </c>
      <c r="K619" s="14"/>
      <c r="L619" s="14">
        <f t="shared" si="154"/>
        <v>14654.98</v>
      </c>
      <c r="M619" s="14">
        <f t="shared" si="154"/>
        <v>4158.6440000000002</v>
      </c>
      <c r="N619" s="7">
        <f t="shared" si="138"/>
        <v>18.55365995021733</v>
      </c>
      <c r="O619" s="7"/>
      <c r="P619" s="7">
        <f t="shared" si="138"/>
        <v>18.460478398502499</v>
      </c>
      <c r="Q619" s="14">
        <f t="shared" si="138"/>
        <v>18.889664152628836</v>
      </c>
    </row>
    <row r="620" spans="1:17" s="3" customFormat="1">
      <c r="A620" s="50"/>
      <c r="B620" s="50"/>
      <c r="C620" s="50"/>
      <c r="D620" s="18"/>
      <c r="E620" s="4" t="s">
        <v>254</v>
      </c>
      <c r="F620" s="14">
        <f t="shared" ref="F620:F625" si="155">G620+H620+I620</f>
        <v>79473.013999999996</v>
      </c>
      <c r="G620" s="14"/>
      <c r="H620" s="14">
        <v>79385.7</v>
      </c>
      <c r="I620" s="14">
        <v>87.313999999999993</v>
      </c>
      <c r="J620" s="14">
        <f t="shared" ref="J620:J625" si="156">K620+L620+M620</f>
        <v>14725.717999999999</v>
      </c>
      <c r="K620" s="14"/>
      <c r="L620" s="14">
        <v>14654.98</v>
      </c>
      <c r="M620" s="14">
        <v>70.738</v>
      </c>
      <c r="N620" s="7">
        <f t="shared" si="138"/>
        <v>18.529205397948036</v>
      </c>
      <c r="O620" s="7"/>
      <c r="P620" s="7">
        <f t="shared" si="138"/>
        <v>18.460478398502499</v>
      </c>
      <c r="Q620" s="14">
        <f t="shared" si="138"/>
        <v>81.015644684701201</v>
      </c>
    </row>
    <row r="621" spans="1:17" s="3" customFormat="1">
      <c r="A621" s="50"/>
      <c r="B621" s="50"/>
      <c r="C621" s="50"/>
      <c r="D621" s="18"/>
      <c r="E621" s="4" t="s">
        <v>255</v>
      </c>
      <c r="F621" s="14">
        <f t="shared" si="155"/>
        <v>21928.133000000002</v>
      </c>
      <c r="G621" s="14"/>
      <c r="H621" s="14"/>
      <c r="I621" s="14">
        <v>21928.133000000002</v>
      </c>
      <c r="J621" s="14">
        <f t="shared" si="156"/>
        <v>4087.9059999999999</v>
      </c>
      <c r="K621" s="14"/>
      <c r="L621" s="14"/>
      <c r="M621" s="14">
        <v>4087.9059999999999</v>
      </c>
      <c r="N621" s="7">
        <f t="shared" si="138"/>
        <v>18.642289336716445</v>
      </c>
      <c r="O621" s="7"/>
      <c r="P621" s="7"/>
      <c r="Q621" s="14">
        <f t="shared" si="138"/>
        <v>18.642289336716445</v>
      </c>
    </row>
    <row r="622" spans="1:17" ht="24" customHeight="1">
      <c r="A622" s="70" t="s">
        <v>510</v>
      </c>
      <c r="B622" s="70" t="s">
        <v>269</v>
      </c>
      <c r="C622" s="70" t="s">
        <v>270</v>
      </c>
      <c r="D622" s="21" t="s">
        <v>16</v>
      </c>
      <c r="E622" s="4"/>
      <c r="F622" s="14">
        <f t="shared" si="155"/>
        <v>79473.013999999996</v>
      </c>
      <c r="G622" s="14"/>
      <c r="H622" s="14">
        <v>79385.7</v>
      </c>
      <c r="I622" s="14">
        <v>87.313999999999993</v>
      </c>
      <c r="J622" s="14">
        <f t="shared" si="156"/>
        <v>14725.717999999999</v>
      </c>
      <c r="K622" s="14"/>
      <c r="L622" s="14">
        <v>14654.98</v>
      </c>
      <c r="M622" s="14">
        <v>70.738</v>
      </c>
      <c r="N622" s="7">
        <f t="shared" si="138"/>
        <v>18.529205397948036</v>
      </c>
      <c r="O622" s="7"/>
      <c r="P622" s="7">
        <f t="shared" si="138"/>
        <v>18.460478398502499</v>
      </c>
      <c r="Q622" s="14">
        <f t="shared" si="138"/>
        <v>81.015644684701201</v>
      </c>
    </row>
    <row r="623" spans="1:17" ht="99" customHeight="1">
      <c r="A623" s="72"/>
      <c r="B623" s="72"/>
      <c r="C623" s="72"/>
      <c r="D623" s="13" t="s">
        <v>512</v>
      </c>
      <c r="E623" s="4" t="s">
        <v>254</v>
      </c>
      <c r="F623" s="14">
        <f t="shared" si="155"/>
        <v>79473.013999999996</v>
      </c>
      <c r="G623" s="14"/>
      <c r="H623" s="14">
        <v>79385.7</v>
      </c>
      <c r="I623" s="14">
        <v>87.313999999999993</v>
      </c>
      <c r="J623" s="14">
        <f t="shared" si="156"/>
        <v>14725.717999999999</v>
      </c>
      <c r="K623" s="14"/>
      <c r="L623" s="14">
        <v>14654.98</v>
      </c>
      <c r="M623" s="14">
        <v>70.738</v>
      </c>
      <c r="N623" s="7">
        <f t="shared" ref="N623:N686" si="157">J623/F623*100</f>
        <v>18.529205397948036</v>
      </c>
      <c r="O623" s="7"/>
      <c r="P623" s="7">
        <f t="shared" ref="P623:Q638" si="158">L623/H623*100</f>
        <v>18.460478398502499</v>
      </c>
      <c r="Q623" s="7">
        <f t="shared" si="158"/>
        <v>81.015644684701201</v>
      </c>
    </row>
    <row r="624" spans="1:17" ht="24" customHeight="1">
      <c r="A624" s="70" t="s">
        <v>511</v>
      </c>
      <c r="B624" s="70" t="s">
        <v>271</v>
      </c>
      <c r="C624" s="70" t="s">
        <v>270</v>
      </c>
      <c r="D624" s="21" t="s">
        <v>16</v>
      </c>
      <c r="E624" s="4"/>
      <c r="F624" s="14">
        <f t="shared" si="155"/>
        <v>21928.133000000002</v>
      </c>
      <c r="G624" s="14"/>
      <c r="H624" s="14"/>
      <c r="I624" s="14">
        <v>21928.133000000002</v>
      </c>
      <c r="J624" s="14">
        <f t="shared" si="156"/>
        <v>4087.9059999999999</v>
      </c>
      <c r="K624" s="14"/>
      <c r="L624" s="14"/>
      <c r="M624" s="14">
        <v>4087.9059999999999</v>
      </c>
      <c r="N624" s="7">
        <f t="shared" si="157"/>
        <v>18.642289336716445</v>
      </c>
      <c r="O624" s="7"/>
      <c r="P624" s="7"/>
      <c r="Q624" s="7">
        <f t="shared" si="158"/>
        <v>18.642289336716445</v>
      </c>
    </row>
    <row r="625" spans="1:17" ht="82.5" customHeight="1">
      <c r="A625" s="72"/>
      <c r="B625" s="72"/>
      <c r="C625" s="72"/>
      <c r="D625" s="13" t="s">
        <v>512</v>
      </c>
      <c r="E625" s="4" t="s">
        <v>255</v>
      </c>
      <c r="F625" s="14">
        <f t="shared" si="155"/>
        <v>21928.133000000002</v>
      </c>
      <c r="G625" s="14"/>
      <c r="H625" s="14"/>
      <c r="I625" s="14">
        <v>21928.133000000002</v>
      </c>
      <c r="J625" s="14">
        <f t="shared" si="156"/>
        <v>4087.9059999999999</v>
      </c>
      <c r="K625" s="14"/>
      <c r="L625" s="14"/>
      <c r="M625" s="14">
        <v>4087.9059999999999</v>
      </c>
      <c r="N625" s="7">
        <f t="shared" si="157"/>
        <v>18.642289336716445</v>
      </c>
      <c r="O625" s="7"/>
      <c r="P625" s="7"/>
      <c r="Q625" s="7">
        <f t="shared" si="158"/>
        <v>18.642289336716445</v>
      </c>
    </row>
    <row r="626" spans="1:17" s="32" customFormat="1" ht="22.5" customHeight="1">
      <c r="A626" s="84" t="s">
        <v>34</v>
      </c>
      <c r="B626" s="84" t="s">
        <v>521</v>
      </c>
      <c r="C626" s="84" t="s">
        <v>522</v>
      </c>
      <c r="D626" s="22" t="s">
        <v>500</v>
      </c>
      <c r="E626" s="10"/>
      <c r="F626" s="12">
        <f>F627+F633</f>
        <v>7895.65049</v>
      </c>
      <c r="G626" s="12"/>
      <c r="H626" s="12"/>
      <c r="I626" s="12">
        <f t="shared" ref="I626:M626" si="159">I627+I633</f>
        <v>7895.65049</v>
      </c>
      <c r="J626" s="12">
        <f t="shared" si="159"/>
        <v>5269.5743299999995</v>
      </c>
      <c r="K626" s="12"/>
      <c r="L626" s="12"/>
      <c r="M626" s="12">
        <f t="shared" si="159"/>
        <v>5269.5743299999995</v>
      </c>
      <c r="N626" s="12">
        <f t="shared" si="157"/>
        <v>66.740217752470443</v>
      </c>
      <c r="O626" s="12"/>
      <c r="P626" s="12"/>
      <c r="Q626" s="12">
        <f t="shared" si="158"/>
        <v>66.740217752470443</v>
      </c>
    </row>
    <row r="627" spans="1:17" s="32" customFormat="1" ht="66.75" customHeight="1">
      <c r="A627" s="85"/>
      <c r="B627" s="85"/>
      <c r="C627" s="85"/>
      <c r="D627" s="21" t="s">
        <v>395</v>
      </c>
      <c r="E627" s="4"/>
      <c r="F627" s="14">
        <f>SUM(F628:F632)</f>
        <v>3188.5</v>
      </c>
      <c r="G627" s="14"/>
      <c r="H627" s="14"/>
      <c r="I627" s="14">
        <f t="shared" ref="I627:M627" si="160">SUM(I628:I632)</f>
        <v>3188.5</v>
      </c>
      <c r="J627" s="14">
        <f t="shared" si="160"/>
        <v>1673.0906500000001</v>
      </c>
      <c r="K627" s="14"/>
      <c r="L627" s="14"/>
      <c r="M627" s="14">
        <f t="shared" si="160"/>
        <v>1673.0906500000001</v>
      </c>
      <c r="N627" s="7">
        <f t="shared" si="157"/>
        <v>52.47265642151482</v>
      </c>
      <c r="O627" s="7"/>
      <c r="P627" s="7"/>
      <c r="Q627" s="7">
        <f t="shared" si="158"/>
        <v>52.47265642151482</v>
      </c>
    </row>
    <row r="628" spans="1:17" s="32" customFormat="1" ht="12.75">
      <c r="A628" s="85"/>
      <c r="B628" s="85"/>
      <c r="C628" s="85"/>
      <c r="D628" s="11"/>
      <c r="E628" s="4" t="s">
        <v>517</v>
      </c>
      <c r="F628" s="14">
        <v>350</v>
      </c>
      <c r="G628" s="14"/>
      <c r="H628" s="14"/>
      <c r="I628" s="14">
        <v>350</v>
      </c>
      <c r="J628" s="14">
        <v>50</v>
      </c>
      <c r="K628" s="14"/>
      <c r="L628" s="14"/>
      <c r="M628" s="14">
        <v>50</v>
      </c>
      <c r="N628" s="7">
        <f t="shared" si="157"/>
        <v>14.285714285714285</v>
      </c>
      <c r="O628" s="7"/>
      <c r="P628" s="7"/>
      <c r="Q628" s="7">
        <f t="shared" si="158"/>
        <v>14.285714285714285</v>
      </c>
    </row>
    <row r="629" spans="1:17" s="32" customFormat="1" ht="11.25">
      <c r="A629" s="85"/>
      <c r="B629" s="85"/>
      <c r="C629" s="85"/>
      <c r="D629" s="15"/>
      <c r="E629" s="4" t="s">
        <v>519</v>
      </c>
      <c r="F629" s="14">
        <v>750</v>
      </c>
      <c r="G629" s="14"/>
      <c r="H629" s="14"/>
      <c r="I629" s="14">
        <v>750</v>
      </c>
      <c r="J629" s="14">
        <v>146.298</v>
      </c>
      <c r="K629" s="14"/>
      <c r="L629" s="14"/>
      <c r="M629" s="14">
        <v>146.298</v>
      </c>
      <c r="N629" s="7">
        <f t="shared" si="157"/>
        <v>19.506400000000003</v>
      </c>
      <c r="O629" s="7"/>
      <c r="P629" s="7"/>
      <c r="Q629" s="7">
        <f t="shared" si="158"/>
        <v>19.506400000000003</v>
      </c>
    </row>
    <row r="630" spans="1:17" s="32" customFormat="1" ht="11.25">
      <c r="A630" s="85"/>
      <c r="B630" s="85"/>
      <c r="C630" s="85"/>
      <c r="D630" s="15"/>
      <c r="E630" s="4" t="s">
        <v>530</v>
      </c>
      <c r="F630" s="14">
        <v>1855</v>
      </c>
      <c r="G630" s="14"/>
      <c r="H630" s="14"/>
      <c r="I630" s="14">
        <v>1855</v>
      </c>
      <c r="J630" s="14">
        <v>1378.92436</v>
      </c>
      <c r="K630" s="14"/>
      <c r="L630" s="14"/>
      <c r="M630" s="14">
        <v>1378.92436</v>
      </c>
      <c r="N630" s="7">
        <f t="shared" si="157"/>
        <v>74.335545013477088</v>
      </c>
      <c r="O630" s="7"/>
      <c r="P630" s="7"/>
      <c r="Q630" s="7">
        <f t="shared" si="158"/>
        <v>74.335545013477088</v>
      </c>
    </row>
    <row r="631" spans="1:17" s="32" customFormat="1" ht="11.25">
      <c r="A631" s="85"/>
      <c r="B631" s="85"/>
      <c r="C631" s="85"/>
      <c r="D631" s="15"/>
      <c r="E631" s="4" t="s">
        <v>529</v>
      </c>
      <c r="F631" s="14">
        <v>232.5</v>
      </c>
      <c r="G631" s="14"/>
      <c r="H631" s="14"/>
      <c r="I631" s="14">
        <v>232.5</v>
      </c>
      <c r="J631" s="14">
        <v>97.868290000000002</v>
      </c>
      <c r="K631" s="14"/>
      <c r="L631" s="14"/>
      <c r="M631" s="14">
        <v>97.868290000000002</v>
      </c>
      <c r="N631" s="7">
        <f t="shared" si="157"/>
        <v>42.093888172043009</v>
      </c>
      <c r="O631" s="7"/>
      <c r="P631" s="7"/>
      <c r="Q631" s="7">
        <f t="shared" si="158"/>
        <v>42.093888172043009</v>
      </c>
    </row>
    <row r="632" spans="1:17" s="32" customFormat="1" ht="11.25">
      <c r="A632" s="85"/>
      <c r="B632" s="85"/>
      <c r="C632" s="85"/>
      <c r="D632" s="15"/>
      <c r="E632" s="4" t="s">
        <v>528</v>
      </c>
      <c r="F632" s="14">
        <v>1</v>
      </c>
      <c r="G632" s="14"/>
      <c r="H632" s="14"/>
      <c r="I632" s="14">
        <v>1</v>
      </c>
      <c r="J632" s="14">
        <v>0</v>
      </c>
      <c r="K632" s="14"/>
      <c r="L632" s="14"/>
      <c r="M632" s="14">
        <v>0</v>
      </c>
      <c r="N632" s="7">
        <f t="shared" si="157"/>
        <v>0</v>
      </c>
      <c r="O632" s="7"/>
      <c r="P632" s="7"/>
      <c r="Q632" s="7">
        <f t="shared" si="158"/>
        <v>0</v>
      </c>
    </row>
    <row r="633" spans="1:17" s="32" customFormat="1" ht="84">
      <c r="A633" s="85"/>
      <c r="B633" s="85"/>
      <c r="C633" s="85"/>
      <c r="D633" s="21" t="s">
        <v>532</v>
      </c>
      <c r="E633" s="4"/>
      <c r="F633" s="14">
        <v>4707.15049</v>
      </c>
      <c r="G633" s="14"/>
      <c r="H633" s="14"/>
      <c r="I633" s="14">
        <v>4707.15049</v>
      </c>
      <c r="J633" s="14">
        <v>3596.4836799999998</v>
      </c>
      <c r="K633" s="14"/>
      <c r="L633" s="14"/>
      <c r="M633" s="14">
        <v>3596.4836799999998</v>
      </c>
      <c r="N633" s="7"/>
      <c r="O633" s="7"/>
      <c r="P633" s="7"/>
      <c r="Q633" s="7"/>
    </row>
    <row r="634" spans="1:17" s="32" customFormat="1" ht="12">
      <c r="A634" s="85"/>
      <c r="B634" s="85"/>
      <c r="C634" s="85"/>
      <c r="D634" s="21"/>
      <c r="E634" s="4" t="s">
        <v>533</v>
      </c>
      <c r="F634" s="14">
        <v>4142.07917</v>
      </c>
      <c r="G634" s="14"/>
      <c r="H634" s="14"/>
      <c r="I634" s="14">
        <v>4142.07917</v>
      </c>
      <c r="J634" s="14">
        <v>3350.4032999999999</v>
      </c>
      <c r="K634" s="14"/>
      <c r="L634" s="14"/>
      <c r="M634" s="14">
        <v>3350.4032999999999</v>
      </c>
      <c r="N634" s="7"/>
      <c r="O634" s="7"/>
      <c r="P634" s="7"/>
      <c r="Q634" s="7"/>
    </row>
    <row r="635" spans="1:17" s="32" customFormat="1" ht="12">
      <c r="A635" s="85"/>
      <c r="B635" s="85"/>
      <c r="C635" s="85"/>
      <c r="D635" s="21"/>
      <c r="E635" s="4" t="s">
        <v>534</v>
      </c>
      <c r="F635" s="14">
        <v>385</v>
      </c>
      <c r="G635" s="14"/>
      <c r="H635" s="14"/>
      <c r="I635" s="14">
        <v>385</v>
      </c>
      <c r="J635" s="14">
        <v>151.74</v>
      </c>
      <c r="K635" s="14"/>
      <c r="L635" s="14"/>
      <c r="M635" s="14">
        <v>151.74</v>
      </c>
      <c r="N635" s="7"/>
      <c r="O635" s="7"/>
      <c r="P635" s="7"/>
      <c r="Q635" s="7"/>
    </row>
    <row r="636" spans="1:17" s="32" customFormat="1" ht="12">
      <c r="A636" s="85"/>
      <c r="B636" s="85"/>
      <c r="C636" s="85"/>
      <c r="D636" s="21"/>
      <c r="E636" s="4" t="s">
        <v>535</v>
      </c>
      <c r="F636" s="14">
        <v>120</v>
      </c>
      <c r="G636" s="14"/>
      <c r="H636" s="14"/>
      <c r="I636" s="14">
        <v>120</v>
      </c>
      <c r="J636" s="14">
        <v>34.269060000000003</v>
      </c>
      <c r="K636" s="14"/>
      <c r="L636" s="14"/>
      <c r="M636" s="14">
        <v>34.269060000000003</v>
      </c>
      <c r="N636" s="7"/>
      <c r="O636" s="7"/>
      <c r="P636" s="7"/>
      <c r="Q636" s="7"/>
    </row>
    <row r="637" spans="1:17" s="32" customFormat="1" ht="12.75">
      <c r="A637" s="86"/>
      <c r="B637" s="86"/>
      <c r="C637" s="86"/>
      <c r="D637" s="11"/>
      <c r="E637" s="4" t="s">
        <v>536</v>
      </c>
      <c r="F637" s="14">
        <v>60.07132</v>
      </c>
      <c r="G637" s="14"/>
      <c r="H637" s="14"/>
      <c r="I637" s="14">
        <v>60.07132</v>
      </c>
      <c r="J637" s="14">
        <v>60.07132</v>
      </c>
      <c r="K637" s="14"/>
      <c r="L637" s="14"/>
      <c r="M637" s="14">
        <v>60.07132</v>
      </c>
      <c r="N637" s="7">
        <f t="shared" si="157"/>
        <v>100</v>
      </c>
      <c r="O637" s="7"/>
      <c r="P637" s="7"/>
      <c r="Q637" s="7">
        <f t="shared" si="158"/>
        <v>100</v>
      </c>
    </row>
    <row r="638" spans="1:17" ht="34.5" customHeight="1">
      <c r="A638" s="83" t="s">
        <v>18</v>
      </c>
      <c r="B638" s="83" t="s">
        <v>393</v>
      </c>
      <c r="C638" s="83"/>
      <c r="D638" s="17" t="s">
        <v>16</v>
      </c>
      <c r="E638" s="4"/>
      <c r="F638" s="14">
        <f>F639</f>
        <v>1100</v>
      </c>
      <c r="G638" s="14"/>
      <c r="H638" s="14"/>
      <c r="I638" s="14">
        <f t="shared" ref="I638:J638" si="161">I639</f>
        <v>1100</v>
      </c>
      <c r="J638" s="14">
        <f t="shared" si="161"/>
        <v>196.298</v>
      </c>
      <c r="K638" s="14"/>
      <c r="L638" s="14"/>
      <c r="M638" s="14">
        <f t="shared" ref="M638" si="162">M639</f>
        <v>196.298</v>
      </c>
      <c r="N638" s="7">
        <f t="shared" si="157"/>
        <v>17.845272727272725</v>
      </c>
      <c r="O638" s="7"/>
      <c r="P638" s="7"/>
      <c r="Q638" s="7">
        <f t="shared" si="158"/>
        <v>17.845272727272725</v>
      </c>
    </row>
    <row r="639" spans="1:17" ht="73.5" customHeight="1">
      <c r="A639" s="83"/>
      <c r="B639" s="83"/>
      <c r="C639" s="83"/>
      <c r="D639" s="21" t="s">
        <v>395</v>
      </c>
      <c r="E639" s="4"/>
      <c r="F639" s="14">
        <f>F640+F641</f>
        <v>1100</v>
      </c>
      <c r="G639" s="14"/>
      <c r="H639" s="14"/>
      <c r="I639" s="14">
        <f t="shared" ref="I639:J639" si="163">I640+I641</f>
        <v>1100</v>
      </c>
      <c r="J639" s="14">
        <f t="shared" si="163"/>
        <v>196.298</v>
      </c>
      <c r="K639" s="14"/>
      <c r="L639" s="14"/>
      <c r="M639" s="14">
        <f t="shared" ref="M639" si="164">M640+M641</f>
        <v>196.298</v>
      </c>
      <c r="N639" s="7">
        <f t="shared" si="157"/>
        <v>17.845272727272725</v>
      </c>
      <c r="O639" s="7"/>
      <c r="P639" s="7"/>
      <c r="Q639" s="7">
        <f t="shared" ref="Q639:Q702" si="165">M639/I639*100</f>
        <v>17.845272727272725</v>
      </c>
    </row>
    <row r="640" spans="1:17" ht="20.25" customHeight="1">
      <c r="A640" s="83"/>
      <c r="B640" s="83"/>
      <c r="C640" s="83"/>
      <c r="D640" s="21"/>
      <c r="E640" s="4" t="s">
        <v>517</v>
      </c>
      <c r="F640" s="14">
        <v>350</v>
      </c>
      <c r="G640" s="14"/>
      <c r="H640" s="14"/>
      <c r="I640" s="14">
        <v>350</v>
      </c>
      <c r="J640" s="14">
        <v>50</v>
      </c>
      <c r="K640" s="14"/>
      <c r="L640" s="14"/>
      <c r="M640" s="14">
        <v>50</v>
      </c>
      <c r="N640" s="7">
        <f t="shared" si="157"/>
        <v>14.285714285714285</v>
      </c>
      <c r="O640" s="7"/>
      <c r="P640" s="7"/>
      <c r="Q640" s="7">
        <f t="shared" si="165"/>
        <v>14.285714285714285</v>
      </c>
    </row>
    <row r="641" spans="1:17" ht="22.5" customHeight="1">
      <c r="A641" s="83"/>
      <c r="B641" s="83"/>
      <c r="C641" s="83"/>
      <c r="D641" s="11" t="s">
        <v>520</v>
      </c>
      <c r="E641" s="4" t="s">
        <v>519</v>
      </c>
      <c r="F641" s="14">
        <v>750</v>
      </c>
      <c r="G641" s="14"/>
      <c r="H641" s="14"/>
      <c r="I641" s="14">
        <v>750</v>
      </c>
      <c r="J641" s="14">
        <v>146.298</v>
      </c>
      <c r="K641" s="14"/>
      <c r="L641" s="14"/>
      <c r="M641" s="14">
        <v>146.298</v>
      </c>
      <c r="N641" s="7">
        <f t="shared" si="157"/>
        <v>19.506400000000003</v>
      </c>
      <c r="O641" s="7"/>
      <c r="P641" s="7"/>
      <c r="Q641" s="7">
        <f t="shared" si="165"/>
        <v>19.506400000000003</v>
      </c>
    </row>
    <row r="642" spans="1:17" ht="34.5" customHeight="1">
      <c r="A642" s="83" t="s">
        <v>19</v>
      </c>
      <c r="B642" s="83" t="s">
        <v>513</v>
      </c>
      <c r="C642" s="83" t="s">
        <v>514</v>
      </c>
      <c r="D642" s="17" t="s">
        <v>16</v>
      </c>
      <c r="E642" s="4"/>
      <c r="F642" s="14">
        <f>F643</f>
        <v>1100</v>
      </c>
      <c r="G642" s="14"/>
      <c r="H642" s="14"/>
      <c r="I642" s="14">
        <f t="shared" ref="I642:M642" si="166">I643</f>
        <v>1100</v>
      </c>
      <c r="J642" s="14">
        <f t="shared" si="166"/>
        <v>196.298</v>
      </c>
      <c r="K642" s="14"/>
      <c r="L642" s="14"/>
      <c r="M642" s="14">
        <f t="shared" si="166"/>
        <v>196.298</v>
      </c>
      <c r="N642" s="7">
        <f t="shared" si="157"/>
        <v>17.845272727272725</v>
      </c>
      <c r="O642" s="7"/>
      <c r="P642" s="7"/>
      <c r="Q642" s="7">
        <f t="shared" si="165"/>
        <v>17.845272727272725</v>
      </c>
    </row>
    <row r="643" spans="1:17" ht="73.5" customHeight="1">
      <c r="A643" s="83"/>
      <c r="B643" s="83"/>
      <c r="C643" s="83"/>
      <c r="D643" s="21" t="s">
        <v>395</v>
      </c>
      <c r="E643" s="4"/>
      <c r="F643" s="14">
        <f>F644+F645</f>
        <v>1100</v>
      </c>
      <c r="G643" s="14"/>
      <c r="H643" s="14"/>
      <c r="I643" s="14">
        <f t="shared" ref="I643:M643" si="167">I644+I645</f>
        <v>1100</v>
      </c>
      <c r="J643" s="14">
        <f t="shared" si="167"/>
        <v>196.298</v>
      </c>
      <c r="K643" s="14"/>
      <c r="L643" s="14"/>
      <c r="M643" s="14">
        <f t="shared" si="167"/>
        <v>196.298</v>
      </c>
      <c r="N643" s="7">
        <f t="shared" si="157"/>
        <v>17.845272727272725</v>
      </c>
      <c r="O643" s="7"/>
      <c r="P643" s="7"/>
      <c r="Q643" s="7">
        <f t="shared" si="165"/>
        <v>17.845272727272725</v>
      </c>
    </row>
    <row r="644" spans="1:17" ht="21" customHeight="1">
      <c r="A644" s="83"/>
      <c r="B644" s="83"/>
      <c r="C644" s="83"/>
      <c r="D644" s="21"/>
      <c r="E644" s="4" t="s">
        <v>517</v>
      </c>
      <c r="F644" s="14">
        <v>350</v>
      </c>
      <c r="G644" s="14"/>
      <c r="H644" s="14"/>
      <c r="I644" s="14">
        <v>350</v>
      </c>
      <c r="J644" s="14">
        <v>50</v>
      </c>
      <c r="K644" s="14"/>
      <c r="L644" s="14"/>
      <c r="M644" s="14">
        <v>50</v>
      </c>
      <c r="N644" s="7">
        <f t="shared" si="157"/>
        <v>14.285714285714285</v>
      </c>
      <c r="O644" s="7"/>
      <c r="P644" s="7"/>
      <c r="Q644" s="7">
        <f t="shared" si="165"/>
        <v>14.285714285714285</v>
      </c>
    </row>
    <row r="645" spans="1:17" ht="22.5" customHeight="1">
      <c r="A645" s="83"/>
      <c r="B645" s="83"/>
      <c r="C645" s="83"/>
      <c r="D645" s="11"/>
      <c r="E645" s="4" t="s">
        <v>519</v>
      </c>
      <c r="F645" s="14">
        <v>750</v>
      </c>
      <c r="G645" s="14"/>
      <c r="H645" s="14"/>
      <c r="I645" s="14">
        <v>750</v>
      </c>
      <c r="J645" s="14">
        <v>146.298</v>
      </c>
      <c r="K645" s="14"/>
      <c r="L645" s="14"/>
      <c r="M645" s="14">
        <v>146.298</v>
      </c>
      <c r="N645" s="7">
        <f t="shared" si="157"/>
        <v>19.506400000000003</v>
      </c>
      <c r="O645" s="7"/>
      <c r="P645" s="7"/>
      <c r="Q645" s="7">
        <f t="shared" si="165"/>
        <v>19.506400000000003</v>
      </c>
    </row>
    <row r="646" spans="1:17" ht="34.5" customHeight="1">
      <c r="A646" s="83" t="s">
        <v>515</v>
      </c>
      <c r="B646" s="83" t="s">
        <v>394</v>
      </c>
      <c r="C646" s="83"/>
      <c r="D646" s="17" t="s">
        <v>500</v>
      </c>
      <c r="E646" s="4"/>
      <c r="F646" s="14">
        <v>350</v>
      </c>
      <c r="G646" s="14"/>
      <c r="H646" s="14"/>
      <c r="I646" s="14">
        <v>350</v>
      </c>
      <c r="J646" s="14">
        <v>50</v>
      </c>
      <c r="K646" s="14"/>
      <c r="L646" s="14"/>
      <c r="M646" s="14">
        <v>50</v>
      </c>
      <c r="N646" s="7">
        <f t="shared" si="157"/>
        <v>14.285714285714285</v>
      </c>
      <c r="O646" s="7"/>
      <c r="P646" s="7"/>
      <c r="Q646" s="7">
        <f t="shared" si="165"/>
        <v>14.285714285714285</v>
      </c>
    </row>
    <row r="647" spans="1:17" ht="73.5" customHeight="1">
      <c r="A647" s="83"/>
      <c r="B647" s="83"/>
      <c r="C647" s="83"/>
      <c r="D647" s="21" t="s">
        <v>516</v>
      </c>
      <c r="E647" s="4"/>
      <c r="F647" s="14">
        <v>350</v>
      </c>
      <c r="G647" s="14"/>
      <c r="H647" s="14"/>
      <c r="I647" s="14">
        <v>350</v>
      </c>
      <c r="J647" s="14">
        <v>50</v>
      </c>
      <c r="K647" s="14"/>
      <c r="L647" s="14"/>
      <c r="M647" s="14">
        <v>50</v>
      </c>
      <c r="N647" s="7">
        <f t="shared" si="157"/>
        <v>14.285714285714285</v>
      </c>
      <c r="O647" s="7"/>
      <c r="P647" s="7"/>
      <c r="Q647" s="7">
        <f t="shared" si="165"/>
        <v>14.285714285714285</v>
      </c>
    </row>
    <row r="648" spans="1:17" ht="22.5" customHeight="1">
      <c r="A648" s="83"/>
      <c r="B648" s="83"/>
      <c r="C648" s="83"/>
      <c r="D648" s="11"/>
      <c r="E648" s="4" t="s">
        <v>517</v>
      </c>
      <c r="F648" s="14">
        <v>350</v>
      </c>
      <c r="G648" s="14"/>
      <c r="H648" s="14"/>
      <c r="I648" s="14">
        <v>350</v>
      </c>
      <c r="J648" s="14">
        <v>50</v>
      </c>
      <c r="K648" s="14"/>
      <c r="L648" s="14"/>
      <c r="M648" s="14">
        <v>50</v>
      </c>
      <c r="N648" s="7">
        <f t="shared" si="157"/>
        <v>14.285714285714285</v>
      </c>
      <c r="O648" s="7"/>
      <c r="P648" s="7"/>
      <c r="Q648" s="7">
        <f t="shared" si="165"/>
        <v>14.285714285714285</v>
      </c>
    </row>
    <row r="649" spans="1:17" ht="34.5" customHeight="1">
      <c r="A649" s="83" t="s">
        <v>518</v>
      </c>
      <c r="B649" s="83" t="s">
        <v>396</v>
      </c>
      <c r="C649" s="83"/>
      <c r="D649" s="17" t="s">
        <v>500</v>
      </c>
      <c r="E649" s="4"/>
      <c r="F649" s="14">
        <v>750</v>
      </c>
      <c r="G649" s="14"/>
      <c r="H649" s="14"/>
      <c r="I649" s="14">
        <v>750</v>
      </c>
      <c r="J649" s="14">
        <v>146.298</v>
      </c>
      <c r="K649" s="14"/>
      <c r="L649" s="14"/>
      <c r="M649" s="14">
        <v>146.298</v>
      </c>
      <c r="N649" s="7">
        <f t="shared" si="157"/>
        <v>19.506400000000003</v>
      </c>
      <c r="O649" s="7"/>
      <c r="P649" s="7"/>
      <c r="Q649" s="7">
        <f t="shared" si="165"/>
        <v>19.506400000000003</v>
      </c>
    </row>
    <row r="650" spans="1:17" ht="73.5" customHeight="1">
      <c r="A650" s="83"/>
      <c r="B650" s="83"/>
      <c r="C650" s="83"/>
      <c r="D650" s="21" t="s">
        <v>516</v>
      </c>
      <c r="E650" s="4"/>
      <c r="F650" s="14">
        <v>750</v>
      </c>
      <c r="G650" s="14"/>
      <c r="H650" s="14"/>
      <c r="I650" s="14">
        <v>750</v>
      </c>
      <c r="J650" s="14">
        <v>146.298</v>
      </c>
      <c r="K650" s="14"/>
      <c r="L650" s="14"/>
      <c r="M650" s="14">
        <v>146.298</v>
      </c>
      <c r="N650" s="7">
        <f t="shared" si="157"/>
        <v>19.506400000000003</v>
      </c>
      <c r="O650" s="7"/>
      <c r="P650" s="7"/>
      <c r="Q650" s="7">
        <f t="shared" si="165"/>
        <v>19.506400000000003</v>
      </c>
    </row>
    <row r="651" spans="1:17" ht="22.5" customHeight="1">
      <c r="A651" s="83"/>
      <c r="B651" s="83"/>
      <c r="C651" s="83"/>
      <c r="D651" s="11"/>
      <c r="E651" s="4" t="s">
        <v>519</v>
      </c>
      <c r="F651" s="14">
        <v>750</v>
      </c>
      <c r="G651" s="14"/>
      <c r="H651" s="14"/>
      <c r="I651" s="14">
        <v>750</v>
      </c>
      <c r="J651" s="14">
        <v>146.298</v>
      </c>
      <c r="K651" s="14"/>
      <c r="L651" s="14"/>
      <c r="M651" s="14">
        <v>146.298</v>
      </c>
      <c r="N651" s="7">
        <f t="shared" si="157"/>
        <v>19.506400000000003</v>
      </c>
      <c r="O651" s="7"/>
      <c r="P651" s="7"/>
      <c r="Q651" s="7">
        <f t="shared" si="165"/>
        <v>19.506400000000003</v>
      </c>
    </row>
    <row r="652" spans="1:17" ht="34.5" customHeight="1">
      <c r="A652" s="83" t="s">
        <v>20</v>
      </c>
      <c r="B652" s="83" t="s">
        <v>397</v>
      </c>
      <c r="C652" s="83" t="s">
        <v>523</v>
      </c>
      <c r="D652" s="17" t="s">
        <v>16</v>
      </c>
      <c r="E652" s="4"/>
      <c r="F652" s="14">
        <f>F653</f>
        <v>2088.5</v>
      </c>
      <c r="G652" s="14"/>
      <c r="H652" s="14"/>
      <c r="I652" s="14">
        <f t="shared" ref="I652:J652" si="168">I653</f>
        <v>2088.5</v>
      </c>
      <c r="J652" s="14">
        <f t="shared" si="168"/>
        <v>1476.7926499999999</v>
      </c>
      <c r="K652" s="14"/>
      <c r="L652" s="14"/>
      <c r="M652" s="14">
        <f t="shared" ref="M652" si="169">M653</f>
        <v>1476.7926499999999</v>
      </c>
      <c r="N652" s="7">
        <f t="shared" si="157"/>
        <v>70.710684701939186</v>
      </c>
      <c r="O652" s="7"/>
      <c r="P652" s="7"/>
      <c r="Q652" s="7">
        <f t="shared" si="165"/>
        <v>70.710684701939186</v>
      </c>
    </row>
    <row r="653" spans="1:17" ht="73.5" customHeight="1">
      <c r="A653" s="83"/>
      <c r="B653" s="83"/>
      <c r="C653" s="83"/>
      <c r="D653" s="21" t="s">
        <v>395</v>
      </c>
      <c r="E653" s="4"/>
      <c r="F653" s="14">
        <f>SUM(F654:F656)</f>
        <v>2088.5</v>
      </c>
      <c r="G653" s="14"/>
      <c r="H653" s="14"/>
      <c r="I653" s="14">
        <f t="shared" ref="I653:J653" si="170">SUM(I654:I656)</f>
        <v>2088.5</v>
      </c>
      <c r="J653" s="14">
        <f t="shared" si="170"/>
        <v>1476.7926499999999</v>
      </c>
      <c r="K653" s="14"/>
      <c r="L653" s="14"/>
      <c r="M653" s="14">
        <f t="shared" ref="M653" si="171">SUM(M654:M656)</f>
        <v>1476.7926499999999</v>
      </c>
      <c r="N653" s="7">
        <f t="shared" si="157"/>
        <v>70.710684701939186</v>
      </c>
      <c r="O653" s="7"/>
      <c r="P653" s="7"/>
      <c r="Q653" s="7">
        <f t="shared" si="165"/>
        <v>70.710684701939186</v>
      </c>
    </row>
    <row r="654" spans="1:17" ht="21" customHeight="1">
      <c r="A654" s="83"/>
      <c r="B654" s="83"/>
      <c r="C654" s="83"/>
      <c r="D654" s="21"/>
      <c r="E654" s="4" t="s">
        <v>530</v>
      </c>
      <c r="F654" s="14">
        <v>1855</v>
      </c>
      <c r="G654" s="14"/>
      <c r="H654" s="14"/>
      <c r="I654" s="14">
        <v>1855</v>
      </c>
      <c r="J654" s="14">
        <v>1378.92436</v>
      </c>
      <c r="K654" s="14"/>
      <c r="L654" s="14"/>
      <c r="M654" s="14">
        <v>1378.92436</v>
      </c>
      <c r="N654" s="7">
        <f t="shared" si="157"/>
        <v>74.335545013477088</v>
      </c>
      <c r="O654" s="7"/>
      <c r="P654" s="7"/>
      <c r="Q654" s="7"/>
    </row>
    <row r="655" spans="1:17" ht="20.25" customHeight="1">
      <c r="A655" s="83"/>
      <c r="B655" s="83"/>
      <c r="C655" s="83"/>
      <c r="D655" s="21"/>
      <c r="E655" s="4" t="s">
        <v>529</v>
      </c>
      <c r="F655" s="14">
        <v>232.5</v>
      </c>
      <c r="G655" s="14"/>
      <c r="H655" s="14"/>
      <c r="I655" s="14">
        <v>232.5</v>
      </c>
      <c r="J655" s="14">
        <v>97.868290000000002</v>
      </c>
      <c r="K655" s="14"/>
      <c r="L655" s="14"/>
      <c r="M655" s="14">
        <v>97.868290000000002</v>
      </c>
      <c r="N655" s="7">
        <f t="shared" si="157"/>
        <v>42.093888172043009</v>
      </c>
      <c r="O655" s="7"/>
      <c r="P655" s="7"/>
      <c r="Q655" s="7">
        <f t="shared" si="165"/>
        <v>42.093888172043009</v>
      </c>
    </row>
    <row r="656" spans="1:17" ht="22.5" customHeight="1">
      <c r="A656" s="83"/>
      <c r="B656" s="83"/>
      <c r="C656" s="83"/>
      <c r="D656" s="11" t="s">
        <v>520</v>
      </c>
      <c r="E656" s="4" t="s">
        <v>528</v>
      </c>
      <c r="F656" s="14">
        <v>1</v>
      </c>
      <c r="G656" s="14"/>
      <c r="H656" s="14"/>
      <c r="I656" s="14">
        <v>1</v>
      </c>
      <c r="J656" s="14">
        <v>0</v>
      </c>
      <c r="K656" s="14"/>
      <c r="L656" s="14"/>
      <c r="M656" s="14">
        <v>0</v>
      </c>
      <c r="N656" s="7">
        <f t="shared" si="157"/>
        <v>0</v>
      </c>
      <c r="O656" s="7"/>
      <c r="P656" s="7"/>
      <c r="Q656" s="7">
        <f t="shared" si="165"/>
        <v>0</v>
      </c>
    </row>
    <row r="657" spans="1:17" ht="34.5" customHeight="1">
      <c r="A657" s="83" t="s">
        <v>21</v>
      </c>
      <c r="B657" s="83" t="s">
        <v>398</v>
      </c>
      <c r="C657" s="83"/>
      <c r="D657" s="17" t="s">
        <v>16</v>
      </c>
      <c r="E657" s="4"/>
      <c r="F657" s="14">
        <f>F658</f>
        <v>2088.5</v>
      </c>
      <c r="G657" s="14"/>
      <c r="H657" s="14"/>
      <c r="I657" s="14">
        <f t="shared" ref="I657:M657" si="172">I658</f>
        <v>2088.5</v>
      </c>
      <c r="J657" s="14">
        <f t="shared" si="172"/>
        <v>1476.7926499999999</v>
      </c>
      <c r="K657" s="14"/>
      <c r="L657" s="14"/>
      <c r="M657" s="14">
        <f t="shared" si="172"/>
        <v>1476.7926499999999</v>
      </c>
      <c r="N657" s="7">
        <f t="shared" si="157"/>
        <v>70.710684701939186</v>
      </c>
      <c r="O657" s="7"/>
      <c r="P657" s="7"/>
      <c r="Q657" s="7">
        <f t="shared" si="165"/>
        <v>70.710684701939186</v>
      </c>
    </row>
    <row r="658" spans="1:17" ht="73.5" customHeight="1">
      <c r="A658" s="83"/>
      <c r="B658" s="83"/>
      <c r="C658" s="83"/>
      <c r="D658" s="21" t="s">
        <v>395</v>
      </c>
      <c r="E658" s="4"/>
      <c r="F658" s="14">
        <f>SUM(F659:F661)</f>
        <v>2088.5</v>
      </c>
      <c r="G658" s="14"/>
      <c r="H658" s="14"/>
      <c r="I658" s="14">
        <f t="shared" ref="I658:M658" si="173">SUM(I659:I661)</f>
        <v>2088.5</v>
      </c>
      <c r="J658" s="14">
        <f t="shared" si="173"/>
        <v>1476.7926499999999</v>
      </c>
      <c r="K658" s="14"/>
      <c r="L658" s="14"/>
      <c r="M658" s="14">
        <f t="shared" si="173"/>
        <v>1476.7926499999999</v>
      </c>
      <c r="N658" s="7">
        <f t="shared" si="157"/>
        <v>70.710684701939186</v>
      </c>
      <c r="O658" s="7"/>
      <c r="P658" s="7"/>
      <c r="Q658" s="7">
        <f t="shared" si="165"/>
        <v>70.710684701939186</v>
      </c>
    </row>
    <row r="659" spans="1:17" ht="20.25" customHeight="1">
      <c r="A659" s="83"/>
      <c r="B659" s="83"/>
      <c r="C659" s="83"/>
      <c r="D659" s="21"/>
      <c r="E659" s="4" t="s">
        <v>530</v>
      </c>
      <c r="F659" s="14">
        <v>1855</v>
      </c>
      <c r="G659" s="14"/>
      <c r="H659" s="14"/>
      <c r="I659" s="14">
        <v>1855</v>
      </c>
      <c r="J659" s="14">
        <v>1378.92436</v>
      </c>
      <c r="K659" s="14"/>
      <c r="L659" s="14"/>
      <c r="M659" s="14">
        <v>1378.92436</v>
      </c>
      <c r="N659" s="7">
        <f t="shared" si="157"/>
        <v>74.335545013477088</v>
      </c>
      <c r="O659" s="7"/>
      <c r="P659" s="7"/>
      <c r="Q659" s="7">
        <f t="shared" si="165"/>
        <v>74.335545013477088</v>
      </c>
    </row>
    <row r="660" spans="1:17" ht="20.25" customHeight="1">
      <c r="A660" s="83"/>
      <c r="B660" s="83"/>
      <c r="C660" s="83"/>
      <c r="D660" s="21"/>
      <c r="E660" s="4" t="s">
        <v>529</v>
      </c>
      <c r="F660" s="14">
        <v>232.5</v>
      </c>
      <c r="G660" s="14"/>
      <c r="H660" s="14"/>
      <c r="I660" s="14">
        <v>232.5</v>
      </c>
      <c r="J660" s="14">
        <v>97.868290000000002</v>
      </c>
      <c r="K660" s="14"/>
      <c r="L660" s="14"/>
      <c r="M660" s="14">
        <v>97.868290000000002</v>
      </c>
      <c r="N660" s="7">
        <f t="shared" si="157"/>
        <v>42.093888172043009</v>
      </c>
      <c r="O660" s="7"/>
      <c r="P660" s="7"/>
      <c r="Q660" s="7">
        <f t="shared" si="165"/>
        <v>42.093888172043009</v>
      </c>
    </row>
    <row r="661" spans="1:17" ht="20.25" customHeight="1">
      <c r="A661" s="83"/>
      <c r="B661" s="83"/>
      <c r="C661" s="83"/>
      <c r="D661" s="11"/>
      <c r="E661" s="4" t="s">
        <v>528</v>
      </c>
      <c r="F661" s="14">
        <v>1</v>
      </c>
      <c r="G661" s="14"/>
      <c r="H661" s="14"/>
      <c r="I661" s="14">
        <v>1</v>
      </c>
      <c r="J661" s="14">
        <v>0</v>
      </c>
      <c r="K661" s="14"/>
      <c r="L661" s="14"/>
      <c r="M661" s="14">
        <v>0</v>
      </c>
      <c r="N661" s="7">
        <f t="shared" si="157"/>
        <v>0</v>
      </c>
      <c r="O661" s="7"/>
      <c r="P661" s="7"/>
      <c r="Q661" s="7">
        <f t="shared" si="165"/>
        <v>0</v>
      </c>
    </row>
    <row r="662" spans="1:17" ht="34.5" customHeight="1">
      <c r="A662" s="83" t="s">
        <v>524</v>
      </c>
      <c r="B662" s="83" t="s">
        <v>526</v>
      </c>
      <c r="C662" s="83"/>
      <c r="D662" s="17" t="s">
        <v>500</v>
      </c>
      <c r="E662" s="4"/>
      <c r="F662" s="14">
        <v>1855</v>
      </c>
      <c r="G662" s="14"/>
      <c r="H662" s="14"/>
      <c r="I662" s="14">
        <v>1855</v>
      </c>
      <c r="J662" s="14">
        <v>1378.92436</v>
      </c>
      <c r="K662" s="14"/>
      <c r="L662" s="14"/>
      <c r="M662" s="14">
        <v>1378.92436</v>
      </c>
      <c r="N662" s="7">
        <f t="shared" si="157"/>
        <v>74.335545013477088</v>
      </c>
      <c r="O662" s="7"/>
      <c r="P662" s="7"/>
      <c r="Q662" s="7">
        <f t="shared" si="165"/>
        <v>74.335545013477088</v>
      </c>
    </row>
    <row r="663" spans="1:17" ht="73.5" customHeight="1">
      <c r="A663" s="83"/>
      <c r="B663" s="83"/>
      <c r="C663" s="83"/>
      <c r="D663" s="21" t="s">
        <v>516</v>
      </c>
      <c r="E663" s="4"/>
      <c r="F663" s="14">
        <v>1855</v>
      </c>
      <c r="G663" s="14"/>
      <c r="H663" s="14"/>
      <c r="I663" s="14">
        <v>1855</v>
      </c>
      <c r="J663" s="14">
        <v>1378.92436</v>
      </c>
      <c r="K663" s="14"/>
      <c r="L663" s="14"/>
      <c r="M663" s="14">
        <v>1378.92436</v>
      </c>
      <c r="N663" s="7">
        <f t="shared" si="157"/>
        <v>74.335545013477088</v>
      </c>
      <c r="O663" s="7"/>
      <c r="P663" s="7"/>
      <c r="Q663" s="7">
        <f t="shared" si="165"/>
        <v>74.335545013477088</v>
      </c>
    </row>
    <row r="664" spans="1:17" ht="22.5" customHeight="1">
      <c r="A664" s="83"/>
      <c r="B664" s="83"/>
      <c r="C664" s="83"/>
      <c r="D664" s="11"/>
      <c r="E664" s="4" t="s">
        <v>530</v>
      </c>
      <c r="F664" s="14">
        <v>1855</v>
      </c>
      <c r="G664" s="14"/>
      <c r="H664" s="14"/>
      <c r="I664" s="14">
        <v>1855</v>
      </c>
      <c r="J664" s="14">
        <v>1378.92436</v>
      </c>
      <c r="K664" s="14"/>
      <c r="L664" s="14"/>
      <c r="M664" s="14">
        <v>1378.92436</v>
      </c>
      <c r="N664" s="7">
        <f t="shared" si="157"/>
        <v>74.335545013477088</v>
      </c>
      <c r="O664" s="7"/>
      <c r="P664" s="7"/>
      <c r="Q664" s="7">
        <f t="shared" si="165"/>
        <v>74.335545013477088</v>
      </c>
    </row>
    <row r="665" spans="1:17" ht="34.5" customHeight="1">
      <c r="A665" s="83" t="s">
        <v>525</v>
      </c>
      <c r="B665" s="83" t="s">
        <v>399</v>
      </c>
      <c r="C665" s="83"/>
      <c r="D665" s="17" t="s">
        <v>500</v>
      </c>
      <c r="E665" s="4"/>
      <c r="F665" s="14">
        <v>232.5</v>
      </c>
      <c r="G665" s="14"/>
      <c r="H665" s="14"/>
      <c r="I665" s="14">
        <v>232.5</v>
      </c>
      <c r="J665" s="14">
        <v>97.868290000000002</v>
      </c>
      <c r="K665" s="14"/>
      <c r="L665" s="14"/>
      <c r="M665" s="14">
        <v>97.868290000000002</v>
      </c>
      <c r="N665" s="7">
        <f t="shared" si="157"/>
        <v>42.093888172043009</v>
      </c>
      <c r="O665" s="7"/>
      <c r="P665" s="7"/>
      <c r="Q665" s="7">
        <f t="shared" si="165"/>
        <v>42.093888172043009</v>
      </c>
    </row>
    <row r="666" spans="1:17" ht="73.5" customHeight="1">
      <c r="A666" s="83"/>
      <c r="B666" s="83"/>
      <c r="C666" s="83"/>
      <c r="D666" s="21" t="s">
        <v>516</v>
      </c>
      <c r="E666" s="4"/>
      <c r="F666" s="14">
        <v>232.5</v>
      </c>
      <c r="G666" s="14"/>
      <c r="H666" s="14"/>
      <c r="I666" s="14">
        <v>232.5</v>
      </c>
      <c r="J666" s="14">
        <v>97.868290000000002</v>
      </c>
      <c r="K666" s="14"/>
      <c r="L666" s="14"/>
      <c r="M666" s="14">
        <v>97.868290000000002</v>
      </c>
      <c r="N666" s="7">
        <f t="shared" si="157"/>
        <v>42.093888172043009</v>
      </c>
      <c r="O666" s="7"/>
      <c r="P666" s="7"/>
      <c r="Q666" s="7">
        <f t="shared" si="165"/>
        <v>42.093888172043009</v>
      </c>
    </row>
    <row r="667" spans="1:17" ht="22.5" customHeight="1">
      <c r="A667" s="83"/>
      <c r="B667" s="83"/>
      <c r="C667" s="83"/>
      <c r="D667" s="11"/>
      <c r="E667" s="4" t="s">
        <v>529</v>
      </c>
      <c r="F667" s="14">
        <v>232.5</v>
      </c>
      <c r="G667" s="14"/>
      <c r="H667" s="14"/>
      <c r="I667" s="14">
        <v>232.5</v>
      </c>
      <c r="J667" s="14">
        <v>97.868290000000002</v>
      </c>
      <c r="K667" s="14"/>
      <c r="L667" s="14"/>
      <c r="M667" s="14">
        <v>97.868290000000002</v>
      </c>
      <c r="N667" s="7">
        <f t="shared" si="157"/>
        <v>42.093888172043009</v>
      </c>
      <c r="O667" s="7"/>
      <c r="P667" s="7"/>
      <c r="Q667" s="7">
        <f t="shared" si="165"/>
        <v>42.093888172043009</v>
      </c>
    </row>
    <row r="668" spans="1:17" ht="34.5" customHeight="1">
      <c r="A668" s="83" t="s">
        <v>527</v>
      </c>
      <c r="B668" s="83" t="s">
        <v>400</v>
      </c>
      <c r="C668" s="83"/>
      <c r="D668" s="17" t="s">
        <v>500</v>
      </c>
      <c r="E668" s="4"/>
      <c r="F668" s="14">
        <v>1</v>
      </c>
      <c r="G668" s="14"/>
      <c r="H668" s="14"/>
      <c r="I668" s="14">
        <v>1</v>
      </c>
      <c r="J668" s="14">
        <v>0</v>
      </c>
      <c r="K668" s="14"/>
      <c r="L668" s="14"/>
      <c r="M668" s="14">
        <v>0</v>
      </c>
      <c r="N668" s="7">
        <f t="shared" si="157"/>
        <v>0</v>
      </c>
      <c r="O668" s="7"/>
      <c r="P668" s="7"/>
      <c r="Q668" s="7">
        <f t="shared" si="165"/>
        <v>0</v>
      </c>
    </row>
    <row r="669" spans="1:17" ht="73.5" customHeight="1">
      <c r="A669" s="83"/>
      <c r="B669" s="83"/>
      <c r="C669" s="83"/>
      <c r="D669" s="21" t="s">
        <v>516</v>
      </c>
      <c r="E669" s="4"/>
      <c r="F669" s="14">
        <v>1</v>
      </c>
      <c r="G669" s="14"/>
      <c r="H669" s="14"/>
      <c r="I669" s="14">
        <v>1</v>
      </c>
      <c r="J669" s="14">
        <v>0</v>
      </c>
      <c r="K669" s="14"/>
      <c r="L669" s="14"/>
      <c r="M669" s="14">
        <v>0</v>
      </c>
      <c r="N669" s="7">
        <f t="shared" si="157"/>
        <v>0</v>
      </c>
      <c r="O669" s="7"/>
      <c r="P669" s="7"/>
      <c r="Q669" s="7">
        <f t="shared" si="165"/>
        <v>0</v>
      </c>
    </row>
    <row r="670" spans="1:17" ht="22.5" customHeight="1">
      <c r="A670" s="83"/>
      <c r="B670" s="83"/>
      <c r="C670" s="83"/>
      <c r="D670" s="11"/>
      <c r="E670" s="4" t="s">
        <v>528</v>
      </c>
      <c r="F670" s="14">
        <v>1</v>
      </c>
      <c r="G670" s="14"/>
      <c r="H670" s="14"/>
      <c r="I670" s="14">
        <v>1</v>
      </c>
      <c r="J670" s="14">
        <v>0</v>
      </c>
      <c r="K670" s="14"/>
      <c r="L670" s="14"/>
      <c r="M670" s="14">
        <v>0</v>
      </c>
      <c r="N670" s="7">
        <f t="shared" si="157"/>
        <v>0</v>
      </c>
      <c r="O670" s="7"/>
      <c r="P670" s="7"/>
      <c r="Q670" s="7">
        <f t="shared" si="165"/>
        <v>0</v>
      </c>
    </row>
    <row r="671" spans="1:17" ht="34.5" customHeight="1">
      <c r="A671" s="83" t="s">
        <v>266</v>
      </c>
      <c r="B671" s="83" t="s">
        <v>531</v>
      </c>
      <c r="C671" s="83"/>
      <c r="D671" s="17" t="s">
        <v>16</v>
      </c>
      <c r="E671" s="4"/>
      <c r="F671" s="14">
        <v>4707.15049</v>
      </c>
      <c r="G671" s="14"/>
      <c r="H671" s="14"/>
      <c r="I671" s="14">
        <v>4707.15049</v>
      </c>
      <c r="J671" s="14">
        <v>3596.4836799999998</v>
      </c>
      <c r="K671" s="14"/>
      <c r="L671" s="14"/>
      <c r="M671" s="14">
        <v>3596.4836799999998</v>
      </c>
      <c r="N671" s="7">
        <f t="shared" si="157"/>
        <v>76.404688731334787</v>
      </c>
      <c r="O671" s="7"/>
      <c r="P671" s="7"/>
      <c r="Q671" s="7">
        <f t="shared" si="165"/>
        <v>76.404688731334787</v>
      </c>
    </row>
    <row r="672" spans="1:17" ht="73.5" customHeight="1">
      <c r="A672" s="83"/>
      <c r="B672" s="83"/>
      <c r="C672" s="83"/>
      <c r="D672" s="21" t="s">
        <v>532</v>
      </c>
      <c r="E672" s="4"/>
      <c r="F672" s="14">
        <v>4707.15049</v>
      </c>
      <c r="G672" s="14"/>
      <c r="H672" s="14"/>
      <c r="I672" s="14">
        <v>4707.15049</v>
      </c>
      <c r="J672" s="14">
        <v>3596.4836799999998</v>
      </c>
      <c r="K672" s="14"/>
      <c r="L672" s="14"/>
      <c r="M672" s="14">
        <v>3596.4836799999998</v>
      </c>
      <c r="N672" s="7">
        <f t="shared" si="157"/>
        <v>76.404688731334787</v>
      </c>
      <c r="O672" s="7"/>
      <c r="P672" s="7"/>
      <c r="Q672" s="7">
        <f t="shared" si="165"/>
        <v>76.404688731334787</v>
      </c>
    </row>
    <row r="673" spans="1:17" ht="21" customHeight="1">
      <c r="A673" s="83"/>
      <c r="B673" s="83"/>
      <c r="C673" s="83"/>
      <c r="D673" s="21"/>
      <c r="E673" s="4" t="s">
        <v>533</v>
      </c>
      <c r="F673" s="14">
        <v>4142.07917</v>
      </c>
      <c r="G673" s="14"/>
      <c r="H673" s="14"/>
      <c r="I673" s="14">
        <v>4142.07917</v>
      </c>
      <c r="J673" s="14">
        <v>3350.4032999999999</v>
      </c>
      <c r="K673" s="14"/>
      <c r="L673" s="14"/>
      <c r="M673" s="14">
        <v>3350.4032999999999</v>
      </c>
      <c r="N673" s="7">
        <f t="shared" si="157"/>
        <v>80.886993282651332</v>
      </c>
      <c r="O673" s="7"/>
      <c r="P673" s="7"/>
      <c r="Q673" s="7">
        <f t="shared" si="165"/>
        <v>80.886993282651332</v>
      </c>
    </row>
    <row r="674" spans="1:17" ht="21" customHeight="1">
      <c r="A674" s="83"/>
      <c r="B674" s="83"/>
      <c r="C674" s="83"/>
      <c r="D674" s="21"/>
      <c r="E674" s="4" t="s">
        <v>534</v>
      </c>
      <c r="F674" s="14">
        <v>385</v>
      </c>
      <c r="G674" s="14"/>
      <c r="H674" s="14"/>
      <c r="I674" s="14">
        <v>385</v>
      </c>
      <c r="J674" s="14">
        <v>151.74</v>
      </c>
      <c r="K674" s="14"/>
      <c r="L674" s="14"/>
      <c r="M674" s="14">
        <v>151.74</v>
      </c>
      <c r="N674" s="7">
        <f t="shared" si="157"/>
        <v>39.412987012987017</v>
      </c>
      <c r="O674" s="7"/>
      <c r="P674" s="7"/>
      <c r="Q674" s="7">
        <f t="shared" si="165"/>
        <v>39.412987012987017</v>
      </c>
    </row>
    <row r="675" spans="1:17" ht="20.25" customHeight="1">
      <c r="A675" s="83"/>
      <c r="B675" s="83"/>
      <c r="C675" s="83"/>
      <c r="D675" s="21"/>
      <c r="E675" s="4" t="s">
        <v>535</v>
      </c>
      <c r="F675" s="14">
        <v>120</v>
      </c>
      <c r="G675" s="14"/>
      <c r="H675" s="14"/>
      <c r="I675" s="14">
        <v>120</v>
      </c>
      <c r="J675" s="14">
        <v>34.269060000000003</v>
      </c>
      <c r="K675" s="14"/>
      <c r="L675" s="14"/>
      <c r="M675" s="14">
        <v>34.269060000000003</v>
      </c>
      <c r="N675" s="7">
        <f t="shared" si="157"/>
        <v>28.557550000000003</v>
      </c>
      <c r="O675" s="7"/>
      <c r="P675" s="7"/>
      <c r="Q675" s="7">
        <f t="shared" si="165"/>
        <v>28.557550000000003</v>
      </c>
    </row>
    <row r="676" spans="1:17" ht="22.5" customHeight="1">
      <c r="A676" s="83"/>
      <c r="B676" s="83"/>
      <c r="C676" s="83"/>
      <c r="D676" s="11" t="s">
        <v>520</v>
      </c>
      <c r="E676" s="4" t="s">
        <v>536</v>
      </c>
      <c r="F676" s="14">
        <v>60.07132</v>
      </c>
      <c r="G676" s="14"/>
      <c r="H676" s="14"/>
      <c r="I676" s="14">
        <v>60.07132</v>
      </c>
      <c r="J676" s="14">
        <v>60.07132</v>
      </c>
      <c r="K676" s="14"/>
      <c r="L676" s="14"/>
      <c r="M676" s="14">
        <v>60.07132</v>
      </c>
      <c r="N676" s="7">
        <f t="shared" si="157"/>
        <v>100</v>
      </c>
      <c r="O676" s="7"/>
      <c r="P676" s="7"/>
      <c r="Q676" s="7">
        <f t="shared" si="165"/>
        <v>100</v>
      </c>
    </row>
    <row r="677" spans="1:17" ht="34.5" customHeight="1">
      <c r="A677" s="83" t="s">
        <v>102</v>
      </c>
      <c r="B677" s="83" t="s">
        <v>537</v>
      </c>
      <c r="C677" s="83"/>
      <c r="D677" s="17" t="s">
        <v>16</v>
      </c>
      <c r="E677" s="4"/>
      <c r="F677" s="14">
        <v>4707.15049</v>
      </c>
      <c r="G677" s="14"/>
      <c r="H677" s="14"/>
      <c r="I677" s="14">
        <v>4707.15049</v>
      </c>
      <c r="J677" s="14">
        <v>3596.4836799999998</v>
      </c>
      <c r="K677" s="14"/>
      <c r="L677" s="14"/>
      <c r="M677" s="14">
        <v>3596.4836799999998</v>
      </c>
      <c r="N677" s="7">
        <f t="shared" si="157"/>
        <v>76.404688731334787</v>
      </c>
      <c r="O677" s="7"/>
      <c r="P677" s="7"/>
      <c r="Q677" s="7">
        <f t="shared" si="165"/>
        <v>76.404688731334787</v>
      </c>
    </row>
    <row r="678" spans="1:17" ht="73.5" customHeight="1">
      <c r="A678" s="83"/>
      <c r="B678" s="83"/>
      <c r="C678" s="83"/>
      <c r="D678" s="21" t="s">
        <v>532</v>
      </c>
      <c r="E678" s="4"/>
      <c r="F678" s="14">
        <v>4707.15049</v>
      </c>
      <c r="G678" s="14"/>
      <c r="H678" s="14"/>
      <c r="I678" s="14">
        <v>4707.15049</v>
      </c>
      <c r="J678" s="14">
        <v>3596.4836799999998</v>
      </c>
      <c r="K678" s="14"/>
      <c r="L678" s="14"/>
      <c r="M678" s="14">
        <v>3596.4836799999998</v>
      </c>
      <c r="N678" s="7">
        <f t="shared" si="157"/>
        <v>76.404688731334787</v>
      </c>
      <c r="O678" s="7"/>
      <c r="P678" s="7"/>
      <c r="Q678" s="7">
        <f t="shared" si="165"/>
        <v>76.404688731334787</v>
      </c>
    </row>
    <row r="679" spans="1:17" ht="20.25" customHeight="1">
      <c r="A679" s="83"/>
      <c r="B679" s="83"/>
      <c r="C679" s="83"/>
      <c r="D679" s="21"/>
      <c r="E679" s="4" t="s">
        <v>533</v>
      </c>
      <c r="F679" s="14">
        <v>4142.07917</v>
      </c>
      <c r="G679" s="14"/>
      <c r="H679" s="14"/>
      <c r="I679" s="14">
        <v>4142.07917</v>
      </c>
      <c r="J679" s="14">
        <v>3350.4032999999999</v>
      </c>
      <c r="K679" s="14"/>
      <c r="L679" s="14"/>
      <c r="M679" s="14">
        <v>3350.4032999999999</v>
      </c>
      <c r="N679" s="7">
        <f t="shared" si="157"/>
        <v>80.886993282651332</v>
      </c>
      <c r="O679" s="7"/>
      <c r="P679" s="7"/>
      <c r="Q679" s="7">
        <f t="shared" si="165"/>
        <v>80.886993282651332</v>
      </c>
    </row>
    <row r="680" spans="1:17" ht="20.25" customHeight="1">
      <c r="A680" s="83"/>
      <c r="B680" s="83"/>
      <c r="C680" s="83"/>
      <c r="D680" s="21"/>
      <c r="E680" s="4" t="s">
        <v>534</v>
      </c>
      <c r="F680" s="14">
        <v>385</v>
      </c>
      <c r="G680" s="14"/>
      <c r="H680" s="14"/>
      <c r="I680" s="14">
        <v>385</v>
      </c>
      <c r="J680" s="14">
        <v>151.74</v>
      </c>
      <c r="K680" s="14"/>
      <c r="L680" s="14"/>
      <c r="M680" s="14">
        <v>151.74</v>
      </c>
      <c r="N680" s="7">
        <f t="shared" si="157"/>
        <v>39.412987012987017</v>
      </c>
      <c r="O680" s="7"/>
      <c r="P680" s="7"/>
      <c r="Q680" s="7">
        <f t="shared" si="165"/>
        <v>39.412987012987017</v>
      </c>
    </row>
    <row r="681" spans="1:17" ht="20.25" customHeight="1">
      <c r="A681" s="83"/>
      <c r="B681" s="83"/>
      <c r="C681" s="83"/>
      <c r="D681" s="21"/>
      <c r="E681" s="4" t="s">
        <v>535</v>
      </c>
      <c r="F681" s="14">
        <v>120</v>
      </c>
      <c r="G681" s="14"/>
      <c r="H681" s="14"/>
      <c r="I681" s="14">
        <v>120</v>
      </c>
      <c r="J681" s="14">
        <v>34.269060000000003</v>
      </c>
      <c r="K681" s="14"/>
      <c r="L681" s="14"/>
      <c r="M681" s="14">
        <v>34.269060000000003</v>
      </c>
      <c r="N681" s="7">
        <f t="shared" si="157"/>
        <v>28.557550000000003</v>
      </c>
      <c r="O681" s="7"/>
      <c r="P681" s="7"/>
      <c r="Q681" s="7">
        <f t="shared" si="165"/>
        <v>28.557550000000003</v>
      </c>
    </row>
    <row r="682" spans="1:17" ht="20.25" customHeight="1">
      <c r="A682" s="83"/>
      <c r="B682" s="83"/>
      <c r="C682" s="83"/>
      <c r="D682" s="11"/>
      <c r="E682" s="4" t="s">
        <v>536</v>
      </c>
      <c r="F682" s="14">
        <v>60.07132</v>
      </c>
      <c r="G682" s="14"/>
      <c r="H682" s="14"/>
      <c r="I682" s="14">
        <v>60.07132</v>
      </c>
      <c r="J682" s="14">
        <v>60.07132</v>
      </c>
      <c r="K682" s="14"/>
      <c r="L682" s="14"/>
      <c r="M682" s="14">
        <v>60.07132</v>
      </c>
      <c r="N682" s="7">
        <f t="shared" si="157"/>
        <v>100</v>
      </c>
      <c r="O682" s="7"/>
      <c r="P682" s="7"/>
      <c r="Q682" s="7">
        <f t="shared" si="165"/>
        <v>100</v>
      </c>
    </row>
    <row r="683" spans="1:17" ht="22.5" customHeight="1">
      <c r="A683" s="67" t="s">
        <v>34</v>
      </c>
      <c r="B683" s="67" t="s">
        <v>37</v>
      </c>
      <c r="C683" s="67" t="s">
        <v>346</v>
      </c>
      <c r="D683" s="22" t="s">
        <v>16</v>
      </c>
      <c r="E683" s="10"/>
      <c r="F683" s="12">
        <f>F698+F714+F761+F775</f>
        <v>89818.9</v>
      </c>
      <c r="G683" s="12"/>
      <c r="H683" s="12">
        <f t="shared" ref="H683:M683" si="174">H698+H714+H761+H775</f>
        <v>10877.6</v>
      </c>
      <c r="I683" s="12">
        <f t="shared" si="174"/>
        <v>78941.3</v>
      </c>
      <c r="J683" s="12">
        <f t="shared" si="174"/>
        <v>82739.5</v>
      </c>
      <c r="K683" s="12"/>
      <c r="L683" s="12">
        <f t="shared" si="174"/>
        <v>10840.5</v>
      </c>
      <c r="M683" s="12">
        <f t="shared" si="174"/>
        <v>71899</v>
      </c>
      <c r="N683" s="12">
        <f t="shared" si="157"/>
        <v>92.118139946046995</v>
      </c>
      <c r="O683" s="12"/>
      <c r="P683" s="12">
        <f t="shared" ref="P683:P729" si="175">L683/H683*100</f>
        <v>99.658932117378825</v>
      </c>
      <c r="Q683" s="12">
        <f t="shared" si="165"/>
        <v>91.079067610997029</v>
      </c>
    </row>
    <row r="684" spans="1:17">
      <c r="A684" s="68"/>
      <c r="B684" s="68"/>
      <c r="C684" s="68"/>
      <c r="D684" s="98" t="s">
        <v>39</v>
      </c>
      <c r="E684" s="4"/>
      <c r="F684" s="14">
        <f>F685+F686+F687+F688+F689+F690+F691+F692+F693+F694+F695+F696+F697</f>
        <v>89818.9</v>
      </c>
      <c r="G684" s="14"/>
      <c r="H684" s="14">
        <f t="shared" ref="H684:M684" si="176">H685+H686+H687+H688+H689+H690+H691+H692+H693+H694+H695+H696+H697</f>
        <v>10877.6</v>
      </c>
      <c r="I684" s="14">
        <f t="shared" si="176"/>
        <v>78941.299999999988</v>
      </c>
      <c r="J684" s="14">
        <f t="shared" si="176"/>
        <v>82739.5</v>
      </c>
      <c r="K684" s="14"/>
      <c r="L684" s="14">
        <f t="shared" si="176"/>
        <v>10840.5</v>
      </c>
      <c r="M684" s="14">
        <f t="shared" si="176"/>
        <v>71899</v>
      </c>
      <c r="N684" s="7">
        <f t="shared" si="157"/>
        <v>92.118139946046995</v>
      </c>
      <c r="O684" s="7"/>
      <c r="P684" s="7">
        <f t="shared" si="175"/>
        <v>99.658932117378825</v>
      </c>
      <c r="Q684" s="7">
        <f t="shared" si="165"/>
        <v>91.079067610997043</v>
      </c>
    </row>
    <row r="685" spans="1:17">
      <c r="A685" s="68"/>
      <c r="B685" s="68"/>
      <c r="C685" s="68"/>
      <c r="D685" s="99"/>
      <c r="E685" s="4" t="str">
        <f>E772</f>
        <v>92701063940182010100</v>
      </c>
      <c r="F685" s="14">
        <f t="shared" ref="F685:M686" si="177">F772</f>
        <v>5387.1</v>
      </c>
      <c r="G685" s="14"/>
      <c r="H685" s="14">
        <f t="shared" si="177"/>
        <v>0</v>
      </c>
      <c r="I685" s="14">
        <f t="shared" si="177"/>
        <v>5387.1</v>
      </c>
      <c r="J685" s="14">
        <f t="shared" si="177"/>
        <v>4646.1000000000004</v>
      </c>
      <c r="K685" s="14"/>
      <c r="L685" s="14">
        <f t="shared" si="177"/>
        <v>0</v>
      </c>
      <c r="M685" s="14">
        <f t="shared" si="177"/>
        <v>4646.1000000000004</v>
      </c>
      <c r="N685" s="7">
        <f t="shared" si="157"/>
        <v>86.244918416216521</v>
      </c>
      <c r="O685" s="7"/>
      <c r="P685" s="7"/>
      <c r="Q685" s="7">
        <f t="shared" si="165"/>
        <v>86.244918416216521</v>
      </c>
    </row>
    <row r="686" spans="1:17">
      <c r="A686" s="68"/>
      <c r="B686" s="68"/>
      <c r="C686" s="68"/>
      <c r="D686" s="99"/>
      <c r="E686" s="4" t="str">
        <f>E773</f>
        <v>92701063940182010200</v>
      </c>
      <c r="F686" s="14">
        <f t="shared" si="177"/>
        <v>881.2</v>
      </c>
      <c r="G686" s="14"/>
      <c r="H686" s="14">
        <f t="shared" si="177"/>
        <v>0</v>
      </c>
      <c r="I686" s="14">
        <f t="shared" si="177"/>
        <v>881.2</v>
      </c>
      <c r="J686" s="14">
        <f t="shared" si="177"/>
        <v>525</v>
      </c>
      <c r="K686" s="14"/>
      <c r="L686" s="14">
        <f t="shared" si="177"/>
        <v>0</v>
      </c>
      <c r="M686" s="14">
        <f t="shared" si="177"/>
        <v>525</v>
      </c>
      <c r="N686" s="7">
        <f t="shared" si="157"/>
        <v>59.577848388561051</v>
      </c>
      <c r="O686" s="7"/>
      <c r="P686" s="7"/>
      <c r="Q686" s="7">
        <f t="shared" si="165"/>
        <v>59.577848388561051</v>
      </c>
    </row>
    <row r="687" spans="1:17">
      <c r="A687" s="68"/>
      <c r="B687" s="68"/>
      <c r="C687" s="68"/>
      <c r="D687" s="99"/>
      <c r="E687" s="4" t="str">
        <f t="shared" ref="E687:M687" si="178">E774</f>
        <v>92701063940182010800</v>
      </c>
      <c r="F687" s="14">
        <f t="shared" si="178"/>
        <v>2</v>
      </c>
      <c r="G687" s="14"/>
      <c r="H687" s="14">
        <f t="shared" si="178"/>
        <v>0</v>
      </c>
      <c r="I687" s="14">
        <f t="shared" si="178"/>
        <v>2</v>
      </c>
      <c r="J687" s="14">
        <f t="shared" si="178"/>
        <v>0</v>
      </c>
      <c r="K687" s="14"/>
      <c r="L687" s="14">
        <f t="shared" si="178"/>
        <v>0</v>
      </c>
      <c r="M687" s="14">
        <f t="shared" si="178"/>
        <v>0</v>
      </c>
      <c r="N687" s="7">
        <f t="shared" ref="N687:N750" si="179">J687/F687*100</f>
        <v>0</v>
      </c>
      <c r="O687" s="7"/>
      <c r="P687" s="7"/>
      <c r="Q687" s="7">
        <f t="shared" si="165"/>
        <v>0</v>
      </c>
    </row>
    <row r="688" spans="1:17">
      <c r="A688" s="68"/>
      <c r="B688" s="68"/>
      <c r="C688" s="68"/>
      <c r="D688" s="99"/>
      <c r="E688" s="4" t="str">
        <f>E700</f>
        <v>92701113910480540800</v>
      </c>
      <c r="F688" s="14">
        <f>F700</f>
        <v>266.5</v>
      </c>
      <c r="G688" s="14"/>
      <c r="H688" s="14">
        <f t="shared" ref="H688:M688" si="180">H700</f>
        <v>0</v>
      </c>
      <c r="I688" s="14">
        <f t="shared" si="180"/>
        <v>266.5</v>
      </c>
      <c r="J688" s="14">
        <f t="shared" si="180"/>
        <v>0</v>
      </c>
      <c r="K688" s="14"/>
      <c r="L688" s="14">
        <f t="shared" si="180"/>
        <v>0</v>
      </c>
      <c r="M688" s="14">
        <f t="shared" si="180"/>
        <v>0</v>
      </c>
      <c r="N688" s="7">
        <f t="shared" si="179"/>
        <v>0</v>
      </c>
      <c r="O688" s="7"/>
      <c r="P688" s="7"/>
      <c r="Q688" s="7">
        <f t="shared" si="165"/>
        <v>0</v>
      </c>
    </row>
    <row r="689" spans="1:17">
      <c r="A689" s="68"/>
      <c r="B689" s="68"/>
      <c r="C689" s="68"/>
      <c r="D689" s="99"/>
      <c r="E689" s="4" t="str">
        <f>E763</f>
        <v>92703093930188060500</v>
      </c>
      <c r="F689" s="14">
        <f t="shared" ref="F689:M689" si="181">F763</f>
        <v>8660.2000000000007</v>
      </c>
      <c r="G689" s="14"/>
      <c r="H689" s="14">
        <f t="shared" si="181"/>
        <v>0</v>
      </c>
      <c r="I689" s="14">
        <f t="shared" si="181"/>
        <v>8660.2000000000007</v>
      </c>
      <c r="J689" s="14">
        <f t="shared" si="181"/>
        <v>8660.2000000000007</v>
      </c>
      <c r="K689" s="14"/>
      <c r="L689" s="14">
        <f t="shared" si="181"/>
        <v>0</v>
      </c>
      <c r="M689" s="14">
        <f t="shared" si="181"/>
        <v>8660.2000000000007</v>
      </c>
      <c r="N689" s="7">
        <f t="shared" si="179"/>
        <v>100</v>
      </c>
      <c r="O689" s="7"/>
      <c r="P689" s="7"/>
      <c r="Q689" s="7">
        <f t="shared" si="165"/>
        <v>100</v>
      </c>
    </row>
    <row r="690" spans="1:17">
      <c r="A690" s="68"/>
      <c r="B690" s="68"/>
      <c r="C690" s="68"/>
      <c r="D690" s="99"/>
      <c r="E690" s="4" t="str">
        <f>E716</f>
        <v>92704123922678430500</v>
      </c>
      <c r="F690" s="14">
        <f t="shared" ref="F690:M690" si="182">F716</f>
        <v>152.69999999999999</v>
      </c>
      <c r="G690" s="14"/>
      <c r="H690" s="14">
        <f t="shared" si="182"/>
        <v>152.69999999999999</v>
      </c>
      <c r="I690" s="14">
        <f t="shared" si="182"/>
        <v>0</v>
      </c>
      <c r="J690" s="14">
        <f t="shared" si="182"/>
        <v>145.6</v>
      </c>
      <c r="K690" s="14"/>
      <c r="L690" s="14">
        <f t="shared" si="182"/>
        <v>145.6</v>
      </c>
      <c r="M690" s="14">
        <f t="shared" si="182"/>
        <v>0</v>
      </c>
      <c r="N690" s="7">
        <f t="shared" si="179"/>
        <v>95.350360183366078</v>
      </c>
      <c r="O690" s="7"/>
      <c r="P690" s="7">
        <f t="shared" si="175"/>
        <v>95.350360183366078</v>
      </c>
      <c r="Q690" s="7"/>
    </row>
    <row r="691" spans="1:17">
      <c r="A691" s="68"/>
      <c r="B691" s="68"/>
      <c r="C691" s="68"/>
      <c r="D691" s="99"/>
      <c r="E691" s="4" t="str">
        <f>E701</f>
        <v>92713013910527880700</v>
      </c>
      <c r="F691" s="14">
        <f t="shared" ref="F691:M691" si="183">F701</f>
        <v>14138.8</v>
      </c>
      <c r="G691" s="14"/>
      <c r="H691" s="14"/>
      <c r="I691" s="14">
        <f t="shared" si="183"/>
        <v>14138.8</v>
      </c>
      <c r="J691" s="14">
        <f t="shared" si="183"/>
        <v>11995.1</v>
      </c>
      <c r="K691" s="14"/>
      <c r="L691" s="14"/>
      <c r="M691" s="14">
        <f t="shared" si="183"/>
        <v>11995.1</v>
      </c>
      <c r="N691" s="7">
        <f t="shared" si="179"/>
        <v>84.838175799926447</v>
      </c>
      <c r="O691" s="7"/>
      <c r="P691" s="7"/>
      <c r="Q691" s="7">
        <f t="shared" si="165"/>
        <v>84.838175799926447</v>
      </c>
    </row>
    <row r="692" spans="1:17">
      <c r="A692" s="68"/>
      <c r="B692" s="68"/>
      <c r="C692" s="68"/>
      <c r="D692" s="99"/>
      <c r="E692" s="4" t="str">
        <f>E717</f>
        <v>92714013920278050500</v>
      </c>
      <c r="F692" s="14">
        <f t="shared" ref="F692:M696" si="184">F717</f>
        <v>10142.4</v>
      </c>
      <c r="G692" s="14"/>
      <c r="H692" s="14">
        <f t="shared" si="184"/>
        <v>10142.4</v>
      </c>
      <c r="I692" s="14">
        <f t="shared" si="184"/>
        <v>0</v>
      </c>
      <c r="J692" s="14">
        <f t="shared" si="184"/>
        <v>10112.4</v>
      </c>
      <c r="K692" s="14"/>
      <c r="L692" s="14">
        <f t="shared" si="184"/>
        <v>10112.4</v>
      </c>
      <c r="M692" s="14">
        <f t="shared" si="184"/>
        <v>0</v>
      </c>
      <c r="N692" s="7">
        <f t="shared" si="179"/>
        <v>99.704212020823462</v>
      </c>
      <c r="O692" s="7"/>
      <c r="P692" s="7">
        <f t="shared" si="175"/>
        <v>99.704212020823462</v>
      </c>
      <c r="Q692" s="7"/>
    </row>
    <row r="693" spans="1:17">
      <c r="A693" s="68"/>
      <c r="B693" s="68"/>
      <c r="C693" s="68"/>
      <c r="D693" s="99"/>
      <c r="E693" s="4" t="str">
        <f>E718</f>
        <v>92714013920288020500</v>
      </c>
      <c r="F693" s="14">
        <f t="shared" si="184"/>
        <v>15352.4</v>
      </c>
      <c r="G693" s="14"/>
      <c r="H693" s="14"/>
      <c r="I693" s="14">
        <f t="shared" si="184"/>
        <v>15352.4</v>
      </c>
      <c r="J693" s="14">
        <f t="shared" si="184"/>
        <v>14710.6</v>
      </c>
      <c r="K693" s="14"/>
      <c r="L693" s="14"/>
      <c r="M693" s="14">
        <f t="shared" si="184"/>
        <v>14710.6</v>
      </c>
      <c r="N693" s="7">
        <f t="shared" si="179"/>
        <v>95.819546129595381</v>
      </c>
      <c r="O693" s="7"/>
      <c r="P693" s="7"/>
      <c r="Q693" s="7">
        <f t="shared" si="165"/>
        <v>95.819546129595381</v>
      </c>
    </row>
    <row r="694" spans="1:17">
      <c r="A694" s="68"/>
      <c r="B694" s="68"/>
      <c r="C694" s="68"/>
      <c r="D694" s="99"/>
      <c r="E694" s="4" t="str">
        <f>E719</f>
        <v>92714033920388040500</v>
      </c>
      <c r="F694" s="14">
        <f t="shared" si="184"/>
        <v>34058.1</v>
      </c>
      <c r="G694" s="14"/>
      <c r="H694" s="14"/>
      <c r="I694" s="14">
        <f t="shared" si="184"/>
        <v>34058.1</v>
      </c>
      <c r="J694" s="14">
        <f t="shared" si="184"/>
        <v>31297</v>
      </c>
      <c r="K694" s="14"/>
      <c r="L694" s="14"/>
      <c r="M694" s="14">
        <f t="shared" si="184"/>
        <v>31297</v>
      </c>
      <c r="N694" s="7">
        <f t="shared" si="179"/>
        <v>91.892971128747647</v>
      </c>
      <c r="O694" s="7"/>
      <c r="P694" s="7"/>
      <c r="Q694" s="7">
        <f t="shared" si="165"/>
        <v>91.892971128747647</v>
      </c>
    </row>
    <row r="695" spans="1:17">
      <c r="A695" s="68"/>
      <c r="B695" s="68"/>
      <c r="C695" s="68"/>
      <c r="D695" s="99"/>
      <c r="E695" s="4" t="str">
        <f>E720</f>
        <v>92714033921720570500</v>
      </c>
      <c r="F695" s="14">
        <f t="shared" si="184"/>
        <v>102.5</v>
      </c>
      <c r="G695" s="14"/>
      <c r="H695" s="14">
        <f t="shared" si="184"/>
        <v>102.5</v>
      </c>
      <c r="I695" s="14"/>
      <c r="J695" s="14">
        <f t="shared" si="184"/>
        <v>102.5</v>
      </c>
      <c r="K695" s="14"/>
      <c r="L695" s="14">
        <f t="shared" si="184"/>
        <v>102.5</v>
      </c>
      <c r="M695" s="14"/>
      <c r="N695" s="7">
        <f t="shared" si="179"/>
        <v>100</v>
      </c>
      <c r="O695" s="7"/>
      <c r="P695" s="7">
        <f t="shared" si="175"/>
        <v>100</v>
      </c>
      <c r="Q695" s="7"/>
    </row>
    <row r="696" spans="1:17">
      <c r="A696" s="68"/>
      <c r="B696" s="68"/>
      <c r="C696" s="68"/>
      <c r="D696" s="99"/>
      <c r="E696" s="4" t="str">
        <f>E721</f>
        <v>92714033921988510500</v>
      </c>
      <c r="F696" s="14">
        <f t="shared" si="184"/>
        <v>195</v>
      </c>
      <c r="G696" s="14"/>
      <c r="H696" s="14"/>
      <c r="I696" s="14">
        <f t="shared" si="184"/>
        <v>195</v>
      </c>
      <c r="J696" s="14">
        <f t="shared" si="184"/>
        <v>65</v>
      </c>
      <c r="K696" s="14"/>
      <c r="L696" s="14"/>
      <c r="M696" s="14">
        <f t="shared" si="184"/>
        <v>65</v>
      </c>
      <c r="N696" s="7">
        <f t="shared" si="179"/>
        <v>33.333333333333329</v>
      </c>
      <c r="O696" s="7"/>
      <c r="P696" s="7"/>
      <c r="Q696" s="7">
        <f t="shared" si="165"/>
        <v>33.333333333333329</v>
      </c>
    </row>
    <row r="697" spans="1:17">
      <c r="A697" s="69"/>
      <c r="B697" s="69"/>
      <c r="C697" s="69"/>
      <c r="D697" s="100"/>
      <c r="E697" s="4" t="str">
        <f>E751</f>
        <v>92714033922020540500</v>
      </c>
      <c r="F697" s="14">
        <f t="shared" ref="F697:L697" si="185">F751</f>
        <v>480</v>
      </c>
      <c r="G697" s="14"/>
      <c r="H697" s="14">
        <f t="shared" si="185"/>
        <v>480</v>
      </c>
      <c r="I697" s="14"/>
      <c r="J697" s="14">
        <f t="shared" si="185"/>
        <v>480</v>
      </c>
      <c r="K697" s="14"/>
      <c r="L697" s="14">
        <f t="shared" si="185"/>
        <v>480</v>
      </c>
      <c r="M697" s="14"/>
      <c r="N697" s="7">
        <f t="shared" si="179"/>
        <v>100</v>
      </c>
      <c r="O697" s="7"/>
      <c r="P697" s="7">
        <f t="shared" si="175"/>
        <v>100</v>
      </c>
      <c r="Q697" s="7"/>
    </row>
    <row r="698" spans="1:17" ht="58.5" customHeight="1">
      <c r="A698" s="64" t="s">
        <v>40</v>
      </c>
      <c r="B698" s="64" t="s">
        <v>41</v>
      </c>
      <c r="C698" s="64" t="s">
        <v>42</v>
      </c>
      <c r="D698" s="24" t="s">
        <v>16</v>
      </c>
      <c r="E698" s="4"/>
      <c r="F698" s="14">
        <f>F699</f>
        <v>14405.3</v>
      </c>
      <c r="G698" s="14"/>
      <c r="H698" s="14"/>
      <c r="I698" s="14">
        <f t="shared" ref="I698:M698" si="186">I699</f>
        <v>14405.3</v>
      </c>
      <c r="J698" s="14">
        <f t="shared" si="186"/>
        <v>11995.1</v>
      </c>
      <c r="K698" s="14"/>
      <c r="L698" s="14"/>
      <c r="M698" s="14">
        <f t="shared" si="186"/>
        <v>11995.1</v>
      </c>
      <c r="N698" s="7">
        <f t="shared" si="179"/>
        <v>83.26865806335168</v>
      </c>
      <c r="O698" s="7"/>
      <c r="P698" s="7"/>
      <c r="Q698" s="7">
        <f t="shared" si="165"/>
        <v>83.26865806335168</v>
      </c>
    </row>
    <row r="699" spans="1:17" ht="58.5" customHeight="1">
      <c r="A699" s="65"/>
      <c r="B699" s="65"/>
      <c r="C699" s="65"/>
      <c r="D699" s="98" t="s">
        <v>43</v>
      </c>
      <c r="E699" s="4"/>
      <c r="F699" s="14">
        <f>F700+F701</f>
        <v>14405.3</v>
      </c>
      <c r="G699" s="14"/>
      <c r="H699" s="14"/>
      <c r="I699" s="14">
        <f t="shared" ref="I699:M699" si="187">I700+I701</f>
        <v>14405.3</v>
      </c>
      <c r="J699" s="14">
        <f t="shared" si="187"/>
        <v>11995.1</v>
      </c>
      <c r="K699" s="14"/>
      <c r="L699" s="14"/>
      <c r="M699" s="14">
        <f t="shared" si="187"/>
        <v>11995.1</v>
      </c>
      <c r="N699" s="7">
        <f t="shared" si="179"/>
        <v>83.26865806335168</v>
      </c>
      <c r="O699" s="7"/>
      <c r="P699" s="7"/>
      <c r="Q699" s="7">
        <f t="shared" si="165"/>
        <v>83.26865806335168</v>
      </c>
    </row>
    <row r="700" spans="1:17">
      <c r="A700" s="65"/>
      <c r="B700" s="65"/>
      <c r="C700" s="65"/>
      <c r="D700" s="99"/>
      <c r="E700" s="4" t="str">
        <f>E704</f>
        <v>92701113910480540800</v>
      </c>
      <c r="F700" s="14">
        <f t="shared" ref="F700:M700" si="188">F704</f>
        <v>266.5</v>
      </c>
      <c r="G700" s="14"/>
      <c r="H700" s="14"/>
      <c r="I700" s="14">
        <f t="shared" si="188"/>
        <v>266.5</v>
      </c>
      <c r="J700" s="14">
        <f t="shared" si="188"/>
        <v>0</v>
      </c>
      <c r="K700" s="14"/>
      <c r="L700" s="14"/>
      <c r="M700" s="14">
        <f t="shared" si="188"/>
        <v>0</v>
      </c>
      <c r="N700" s="7">
        <f t="shared" si="179"/>
        <v>0</v>
      </c>
      <c r="O700" s="7"/>
      <c r="P700" s="7"/>
      <c r="Q700" s="7">
        <f t="shared" si="165"/>
        <v>0</v>
      </c>
    </row>
    <row r="701" spans="1:17">
      <c r="A701" s="66"/>
      <c r="B701" s="66"/>
      <c r="C701" s="66"/>
      <c r="D701" s="100"/>
      <c r="E701" s="4" t="str">
        <f>E710</f>
        <v>92713013910527880700</v>
      </c>
      <c r="F701" s="14">
        <f t="shared" ref="F701:M701" si="189">F710</f>
        <v>14138.8</v>
      </c>
      <c r="G701" s="14"/>
      <c r="H701" s="14"/>
      <c r="I701" s="14">
        <f t="shared" si="189"/>
        <v>14138.8</v>
      </c>
      <c r="J701" s="14">
        <f t="shared" si="189"/>
        <v>11995.1</v>
      </c>
      <c r="K701" s="14"/>
      <c r="L701" s="14"/>
      <c r="M701" s="14">
        <f t="shared" si="189"/>
        <v>11995.1</v>
      </c>
      <c r="N701" s="7">
        <f t="shared" si="179"/>
        <v>84.838175799926447</v>
      </c>
      <c r="O701" s="7"/>
      <c r="P701" s="7"/>
      <c r="Q701" s="7">
        <f t="shared" si="165"/>
        <v>84.838175799926447</v>
      </c>
    </row>
    <row r="702" spans="1:17" ht="42" customHeight="1">
      <c r="A702" s="70" t="s">
        <v>44</v>
      </c>
      <c r="B702" s="70" t="s">
        <v>45</v>
      </c>
      <c r="C702" s="70" t="s">
        <v>46</v>
      </c>
      <c r="D702" s="17" t="s">
        <v>16</v>
      </c>
      <c r="E702" s="4"/>
      <c r="F702" s="14">
        <f>F703</f>
        <v>266.5</v>
      </c>
      <c r="G702" s="14"/>
      <c r="H702" s="14"/>
      <c r="I702" s="14">
        <f t="shared" ref="I702:M706" si="190">I703</f>
        <v>266.5</v>
      </c>
      <c r="J702" s="14">
        <f t="shared" si="190"/>
        <v>0</v>
      </c>
      <c r="K702" s="14"/>
      <c r="L702" s="14"/>
      <c r="M702" s="14">
        <f t="shared" si="190"/>
        <v>0</v>
      </c>
      <c r="N702" s="7">
        <f t="shared" si="179"/>
        <v>0</v>
      </c>
      <c r="O702" s="7"/>
      <c r="P702" s="7"/>
      <c r="Q702" s="7">
        <f t="shared" si="165"/>
        <v>0</v>
      </c>
    </row>
    <row r="703" spans="1:17" ht="42" customHeight="1">
      <c r="A703" s="71"/>
      <c r="B703" s="71"/>
      <c r="C703" s="71"/>
      <c r="D703" s="77" t="s">
        <v>47</v>
      </c>
      <c r="E703" s="4"/>
      <c r="F703" s="14">
        <f>F704</f>
        <v>266.5</v>
      </c>
      <c r="G703" s="14"/>
      <c r="H703" s="14"/>
      <c r="I703" s="14">
        <f t="shared" si="190"/>
        <v>266.5</v>
      </c>
      <c r="J703" s="14">
        <f t="shared" si="190"/>
        <v>0</v>
      </c>
      <c r="K703" s="14"/>
      <c r="L703" s="14"/>
      <c r="M703" s="14">
        <f t="shared" si="190"/>
        <v>0</v>
      </c>
      <c r="N703" s="7">
        <f t="shared" si="179"/>
        <v>0</v>
      </c>
      <c r="O703" s="7"/>
      <c r="P703" s="7"/>
      <c r="Q703" s="7">
        <f t="shared" ref="Q703:Q766" si="191">M703/I703*100</f>
        <v>0</v>
      </c>
    </row>
    <row r="704" spans="1:17" ht="32.25" customHeight="1">
      <c r="A704" s="72"/>
      <c r="B704" s="72"/>
      <c r="C704" s="72"/>
      <c r="D704" s="78"/>
      <c r="E704" s="4" t="str">
        <f>E707</f>
        <v>92701113910480540800</v>
      </c>
      <c r="F704" s="14">
        <f>G704+H704+I704</f>
        <v>266.5</v>
      </c>
      <c r="G704" s="14"/>
      <c r="H704" s="14"/>
      <c r="I704" s="14">
        <f>I705</f>
        <v>266.5</v>
      </c>
      <c r="J704" s="14">
        <f t="shared" si="190"/>
        <v>0</v>
      </c>
      <c r="K704" s="14"/>
      <c r="L704" s="14"/>
      <c r="M704" s="14">
        <f t="shared" si="190"/>
        <v>0</v>
      </c>
      <c r="N704" s="7">
        <f t="shared" si="179"/>
        <v>0</v>
      </c>
      <c r="O704" s="7"/>
      <c r="P704" s="7"/>
      <c r="Q704" s="7">
        <f t="shared" si="191"/>
        <v>0</v>
      </c>
    </row>
    <row r="705" spans="1:17" ht="22.5" customHeight="1">
      <c r="A705" s="70" t="s">
        <v>48</v>
      </c>
      <c r="B705" s="101" t="s">
        <v>49</v>
      </c>
      <c r="C705" s="70" t="s">
        <v>50</v>
      </c>
      <c r="D705" s="17" t="s">
        <v>16</v>
      </c>
      <c r="E705" s="4"/>
      <c r="F705" s="14">
        <f>F706</f>
        <v>266.5</v>
      </c>
      <c r="G705" s="14"/>
      <c r="H705" s="14"/>
      <c r="I705" s="14">
        <f t="shared" si="190"/>
        <v>266.5</v>
      </c>
      <c r="J705" s="14">
        <f t="shared" si="190"/>
        <v>0</v>
      </c>
      <c r="K705" s="14"/>
      <c r="L705" s="14"/>
      <c r="M705" s="14">
        <f t="shared" si="190"/>
        <v>0</v>
      </c>
      <c r="N705" s="7">
        <f t="shared" si="179"/>
        <v>0</v>
      </c>
      <c r="O705" s="7"/>
      <c r="P705" s="7"/>
      <c r="Q705" s="7">
        <f t="shared" si="191"/>
        <v>0</v>
      </c>
    </row>
    <row r="706" spans="1:17">
      <c r="A706" s="71"/>
      <c r="B706" s="102"/>
      <c r="C706" s="71"/>
      <c r="D706" s="77" t="s">
        <v>47</v>
      </c>
      <c r="E706" s="4"/>
      <c r="F706" s="14">
        <f>F707</f>
        <v>266.5</v>
      </c>
      <c r="G706" s="14"/>
      <c r="H706" s="14"/>
      <c r="I706" s="14">
        <f t="shared" si="190"/>
        <v>266.5</v>
      </c>
      <c r="J706" s="14">
        <f t="shared" si="190"/>
        <v>0</v>
      </c>
      <c r="K706" s="14"/>
      <c r="L706" s="14"/>
      <c r="M706" s="14">
        <f t="shared" si="190"/>
        <v>0</v>
      </c>
      <c r="N706" s="7">
        <f t="shared" si="179"/>
        <v>0</v>
      </c>
      <c r="O706" s="7"/>
      <c r="P706" s="7"/>
      <c r="Q706" s="7">
        <f t="shared" si="191"/>
        <v>0</v>
      </c>
    </row>
    <row r="707" spans="1:17">
      <c r="A707" s="72"/>
      <c r="B707" s="103"/>
      <c r="C707" s="72"/>
      <c r="D707" s="78"/>
      <c r="E707" s="4" t="s">
        <v>51</v>
      </c>
      <c r="F707" s="14">
        <f>G707+H707+I707</f>
        <v>266.5</v>
      </c>
      <c r="G707" s="14"/>
      <c r="H707" s="14"/>
      <c r="I707" s="14">
        <v>266.5</v>
      </c>
      <c r="J707" s="14">
        <f>K707+L707+M707</f>
        <v>0</v>
      </c>
      <c r="K707" s="14"/>
      <c r="L707" s="14"/>
      <c r="M707" s="14">
        <v>0</v>
      </c>
      <c r="N707" s="7">
        <f t="shared" si="179"/>
        <v>0</v>
      </c>
      <c r="O707" s="7"/>
      <c r="P707" s="7"/>
      <c r="Q707" s="7">
        <f t="shared" si="191"/>
        <v>0</v>
      </c>
    </row>
    <row r="708" spans="1:17" ht="22.5" customHeight="1">
      <c r="A708" s="70" t="s">
        <v>52</v>
      </c>
      <c r="B708" s="70" t="s">
        <v>53</v>
      </c>
      <c r="C708" s="70" t="s">
        <v>54</v>
      </c>
      <c r="D708" s="17" t="s">
        <v>16</v>
      </c>
      <c r="E708" s="4"/>
      <c r="F708" s="14">
        <f>F709</f>
        <v>14138.8</v>
      </c>
      <c r="G708" s="14"/>
      <c r="H708" s="14"/>
      <c r="I708" s="14">
        <f t="shared" ref="I708:M712" si="192">I709</f>
        <v>14138.8</v>
      </c>
      <c r="J708" s="14">
        <f t="shared" si="192"/>
        <v>11995.1</v>
      </c>
      <c r="K708" s="14"/>
      <c r="L708" s="14"/>
      <c r="M708" s="14">
        <f t="shared" si="192"/>
        <v>11995.1</v>
      </c>
      <c r="N708" s="7">
        <f t="shared" si="179"/>
        <v>84.838175799926447</v>
      </c>
      <c r="O708" s="7"/>
      <c r="P708" s="7"/>
      <c r="Q708" s="7">
        <f t="shared" si="191"/>
        <v>84.838175799926447</v>
      </c>
    </row>
    <row r="709" spans="1:17">
      <c r="A709" s="71"/>
      <c r="B709" s="71"/>
      <c r="C709" s="71"/>
      <c r="D709" s="77" t="s">
        <v>55</v>
      </c>
      <c r="E709" s="4"/>
      <c r="F709" s="14">
        <f>F710</f>
        <v>14138.8</v>
      </c>
      <c r="G709" s="14"/>
      <c r="H709" s="14"/>
      <c r="I709" s="14">
        <f t="shared" si="192"/>
        <v>14138.8</v>
      </c>
      <c r="J709" s="14">
        <f t="shared" si="192"/>
        <v>11995.1</v>
      </c>
      <c r="K709" s="14"/>
      <c r="L709" s="14"/>
      <c r="M709" s="14">
        <f t="shared" si="192"/>
        <v>11995.1</v>
      </c>
      <c r="N709" s="7">
        <f t="shared" si="179"/>
        <v>84.838175799926447</v>
      </c>
      <c r="O709" s="7"/>
      <c r="P709" s="7"/>
      <c r="Q709" s="7">
        <f t="shared" si="191"/>
        <v>84.838175799926447</v>
      </c>
    </row>
    <row r="710" spans="1:17">
      <c r="A710" s="72"/>
      <c r="B710" s="72"/>
      <c r="C710" s="72"/>
      <c r="D710" s="78"/>
      <c r="E710" s="4" t="str">
        <f>E713</f>
        <v>92713013910527880700</v>
      </c>
      <c r="F710" s="14">
        <f>F711</f>
        <v>14138.8</v>
      </c>
      <c r="G710" s="14"/>
      <c r="H710" s="14"/>
      <c r="I710" s="14">
        <f t="shared" si="192"/>
        <v>14138.8</v>
      </c>
      <c r="J710" s="14">
        <f t="shared" si="192"/>
        <v>11995.1</v>
      </c>
      <c r="K710" s="14"/>
      <c r="L710" s="14"/>
      <c r="M710" s="14">
        <f t="shared" si="192"/>
        <v>11995.1</v>
      </c>
      <c r="N710" s="7">
        <f t="shared" si="179"/>
        <v>84.838175799926447</v>
      </c>
      <c r="O710" s="7"/>
      <c r="P710" s="7"/>
      <c r="Q710" s="7">
        <f t="shared" si="191"/>
        <v>84.838175799926447</v>
      </c>
    </row>
    <row r="711" spans="1:17" ht="22.5">
      <c r="A711" s="77" t="s">
        <v>56</v>
      </c>
      <c r="B711" s="70" t="s">
        <v>57</v>
      </c>
      <c r="C711" s="70" t="s">
        <v>58</v>
      </c>
      <c r="D711" s="17" t="s">
        <v>16</v>
      </c>
      <c r="E711" s="4"/>
      <c r="F711" s="14">
        <f>F712</f>
        <v>14138.8</v>
      </c>
      <c r="G711" s="14"/>
      <c r="H711" s="14"/>
      <c r="I711" s="14">
        <f t="shared" si="192"/>
        <v>14138.8</v>
      </c>
      <c r="J711" s="14">
        <f t="shared" si="192"/>
        <v>11995.1</v>
      </c>
      <c r="K711" s="14"/>
      <c r="L711" s="14"/>
      <c r="M711" s="14">
        <f t="shared" si="192"/>
        <v>11995.1</v>
      </c>
      <c r="N711" s="7">
        <f t="shared" si="179"/>
        <v>84.838175799926447</v>
      </c>
      <c r="O711" s="7"/>
      <c r="P711" s="7"/>
      <c r="Q711" s="7">
        <f t="shared" si="191"/>
        <v>84.838175799926447</v>
      </c>
    </row>
    <row r="712" spans="1:17">
      <c r="A712" s="79"/>
      <c r="B712" s="71"/>
      <c r="C712" s="71"/>
      <c r="D712" s="77" t="s">
        <v>55</v>
      </c>
      <c r="E712" s="4"/>
      <c r="F712" s="14">
        <f>F713</f>
        <v>14138.8</v>
      </c>
      <c r="G712" s="14"/>
      <c r="H712" s="14"/>
      <c r="I712" s="14">
        <f t="shared" si="192"/>
        <v>14138.8</v>
      </c>
      <c r="J712" s="14">
        <f t="shared" si="192"/>
        <v>11995.1</v>
      </c>
      <c r="K712" s="14"/>
      <c r="L712" s="14"/>
      <c r="M712" s="14">
        <f t="shared" si="192"/>
        <v>11995.1</v>
      </c>
      <c r="N712" s="7">
        <f t="shared" si="179"/>
        <v>84.838175799926447</v>
      </c>
      <c r="O712" s="7"/>
      <c r="P712" s="7"/>
      <c r="Q712" s="7">
        <f t="shared" si="191"/>
        <v>84.838175799926447</v>
      </c>
    </row>
    <row r="713" spans="1:17" ht="51.75" customHeight="1">
      <c r="A713" s="78"/>
      <c r="B713" s="72"/>
      <c r="C713" s="72"/>
      <c r="D713" s="78"/>
      <c r="E713" s="4" t="s">
        <v>59</v>
      </c>
      <c r="F713" s="14">
        <f>G713+H713+I713</f>
        <v>14138.8</v>
      </c>
      <c r="G713" s="14"/>
      <c r="H713" s="14"/>
      <c r="I713" s="14">
        <v>14138.8</v>
      </c>
      <c r="J713" s="14">
        <f>K713+L713+M713</f>
        <v>11995.1</v>
      </c>
      <c r="K713" s="14"/>
      <c r="L713" s="14"/>
      <c r="M713" s="14">
        <f>11995.1</f>
        <v>11995.1</v>
      </c>
      <c r="N713" s="7">
        <f t="shared" si="179"/>
        <v>84.838175799926447</v>
      </c>
      <c r="O713" s="7"/>
      <c r="P713" s="7"/>
      <c r="Q713" s="7">
        <f t="shared" si="191"/>
        <v>84.838175799926447</v>
      </c>
    </row>
    <row r="714" spans="1:17" ht="46.5" customHeight="1">
      <c r="A714" s="64" t="s">
        <v>60</v>
      </c>
      <c r="B714" s="64" t="s">
        <v>61</v>
      </c>
      <c r="C714" s="64" t="s">
        <v>62</v>
      </c>
      <c r="D714" s="24" t="s">
        <v>16</v>
      </c>
      <c r="E714" s="4"/>
      <c r="F714" s="14">
        <f>F715</f>
        <v>60483.1</v>
      </c>
      <c r="G714" s="14"/>
      <c r="H714" s="14">
        <f t="shared" ref="H714:M714" si="193">H715</f>
        <v>10877.6</v>
      </c>
      <c r="I714" s="14">
        <f t="shared" si="193"/>
        <v>49605.5</v>
      </c>
      <c r="J714" s="14">
        <f t="shared" si="193"/>
        <v>56913.1</v>
      </c>
      <c r="K714" s="14"/>
      <c r="L714" s="14">
        <f t="shared" si="193"/>
        <v>10840.5</v>
      </c>
      <c r="M714" s="14">
        <f t="shared" si="193"/>
        <v>46072.6</v>
      </c>
      <c r="N714" s="7">
        <f t="shared" si="179"/>
        <v>94.097524763115644</v>
      </c>
      <c r="O714" s="7"/>
      <c r="P714" s="7">
        <f t="shared" si="175"/>
        <v>99.658932117378825</v>
      </c>
      <c r="Q714" s="7">
        <f t="shared" si="191"/>
        <v>92.878007479009383</v>
      </c>
    </row>
    <row r="715" spans="1:17" ht="29.25" customHeight="1">
      <c r="A715" s="65"/>
      <c r="B715" s="65"/>
      <c r="C715" s="65"/>
      <c r="D715" s="98" t="s">
        <v>63</v>
      </c>
      <c r="E715" s="4"/>
      <c r="F715" s="14">
        <f>F716+F717+F718+F719+F720+F721+F722</f>
        <v>60483.1</v>
      </c>
      <c r="G715" s="14"/>
      <c r="H715" s="14">
        <f t="shared" ref="H715:M715" si="194">H716+H717+H718+H719+H720+H721+H722</f>
        <v>10877.6</v>
      </c>
      <c r="I715" s="14">
        <f t="shared" si="194"/>
        <v>49605.5</v>
      </c>
      <c r="J715" s="14">
        <f t="shared" si="194"/>
        <v>56913.1</v>
      </c>
      <c r="K715" s="14"/>
      <c r="L715" s="14">
        <f t="shared" si="194"/>
        <v>10840.5</v>
      </c>
      <c r="M715" s="14">
        <f t="shared" si="194"/>
        <v>46072.6</v>
      </c>
      <c r="N715" s="7">
        <f t="shared" si="179"/>
        <v>94.097524763115644</v>
      </c>
      <c r="O715" s="7"/>
      <c r="P715" s="7">
        <f t="shared" si="175"/>
        <v>99.658932117378825</v>
      </c>
      <c r="Q715" s="7">
        <f t="shared" si="191"/>
        <v>92.878007479009383</v>
      </c>
    </row>
    <row r="716" spans="1:17">
      <c r="A716" s="65"/>
      <c r="B716" s="65"/>
      <c r="C716" s="65"/>
      <c r="D716" s="99"/>
      <c r="E716" s="4" t="str">
        <f t="shared" ref="E716:M716" si="195">E757</f>
        <v>92704123922678430500</v>
      </c>
      <c r="F716" s="14">
        <f t="shared" si="195"/>
        <v>152.69999999999999</v>
      </c>
      <c r="G716" s="14"/>
      <c r="H716" s="14">
        <f t="shared" si="195"/>
        <v>152.69999999999999</v>
      </c>
      <c r="I716" s="14">
        <f t="shared" si="195"/>
        <v>0</v>
      </c>
      <c r="J716" s="14">
        <f t="shared" si="195"/>
        <v>145.6</v>
      </c>
      <c r="K716" s="14"/>
      <c r="L716" s="14">
        <f t="shared" si="195"/>
        <v>145.6</v>
      </c>
      <c r="M716" s="14">
        <f t="shared" si="195"/>
        <v>0</v>
      </c>
      <c r="N716" s="7">
        <f t="shared" si="179"/>
        <v>95.350360183366078</v>
      </c>
      <c r="O716" s="7"/>
      <c r="P716" s="7">
        <f t="shared" si="175"/>
        <v>95.350360183366078</v>
      </c>
      <c r="Q716" s="7"/>
    </row>
    <row r="717" spans="1:17">
      <c r="A717" s="65"/>
      <c r="B717" s="65"/>
      <c r="C717" s="65"/>
      <c r="D717" s="99"/>
      <c r="E717" s="4" t="str">
        <f>E725</f>
        <v>92714013920278050500</v>
      </c>
      <c r="F717" s="14">
        <f t="shared" ref="F717:M718" si="196">F725</f>
        <v>10142.4</v>
      </c>
      <c r="G717" s="14"/>
      <c r="H717" s="14">
        <f t="shared" si="196"/>
        <v>10142.4</v>
      </c>
      <c r="I717" s="14">
        <f t="shared" si="196"/>
        <v>0</v>
      </c>
      <c r="J717" s="14">
        <f t="shared" si="196"/>
        <v>10112.4</v>
      </c>
      <c r="K717" s="14"/>
      <c r="L717" s="14">
        <f t="shared" si="196"/>
        <v>10112.4</v>
      </c>
      <c r="M717" s="14">
        <f t="shared" si="196"/>
        <v>0</v>
      </c>
      <c r="N717" s="7">
        <f t="shared" si="179"/>
        <v>99.704212020823462</v>
      </c>
      <c r="O717" s="7"/>
      <c r="P717" s="7">
        <f t="shared" si="175"/>
        <v>99.704212020823462</v>
      </c>
      <c r="Q717" s="7"/>
    </row>
    <row r="718" spans="1:17">
      <c r="A718" s="65"/>
      <c r="B718" s="65"/>
      <c r="C718" s="65"/>
      <c r="D718" s="99"/>
      <c r="E718" s="4" t="str">
        <f>E726</f>
        <v>92714013920288020500</v>
      </c>
      <c r="F718" s="14">
        <f t="shared" si="196"/>
        <v>15352.4</v>
      </c>
      <c r="G718" s="14"/>
      <c r="H718" s="14"/>
      <c r="I718" s="14">
        <f t="shared" si="196"/>
        <v>15352.4</v>
      </c>
      <c r="J718" s="14">
        <f t="shared" si="196"/>
        <v>14710.6</v>
      </c>
      <c r="K718" s="14"/>
      <c r="L718" s="14"/>
      <c r="M718" s="14">
        <f t="shared" si="196"/>
        <v>14710.6</v>
      </c>
      <c r="N718" s="7">
        <f t="shared" si="179"/>
        <v>95.819546129595381</v>
      </c>
      <c r="O718" s="7"/>
      <c r="P718" s="7"/>
      <c r="Q718" s="7">
        <f t="shared" si="191"/>
        <v>95.819546129595381</v>
      </c>
    </row>
    <row r="719" spans="1:17">
      <c r="A719" s="65"/>
      <c r="B719" s="65"/>
      <c r="C719" s="65"/>
      <c r="D719" s="99"/>
      <c r="E719" s="4" t="str">
        <f>E733</f>
        <v>92714033920388040500</v>
      </c>
      <c r="F719" s="14">
        <f t="shared" ref="F719:M719" si="197">F733</f>
        <v>34058.1</v>
      </c>
      <c r="G719" s="14"/>
      <c r="H719" s="14"/>
      <c r="I719" s="14">
        <f t="shared" si="197"/>
        <v>34058.1</v>
      </c>
      <c r="J719" s="14">
        <f t="shared" si="197"/>
        <v>31297</v>
      </c>
      <c r="K719" s="14"/>
      <c r="L719" s="14"/>
      <c r="M719" s="14">
        <f t="shared" si="197"/>
        <v>31297</v>
      </c>
      <c r="N719" s="7">
        <f t="shared" si="179"/>
        <v>91.892971128747647</v>
      </c>
      <c r="O719" s="7"/>
      <c r="P719" s="7"/>
      <c r="Q719" s="7">
        <f t="shared" si="191"/>
        <v>91.892971128747647</v>
      </c>
    </row>
    <row r="720" spans="1:17">
      <c r="A720" s="65"/>
      <c r="B720" s="65"/>
      <c r="C720" s="65"/>
      <c r="D720" s="99"/>
      <c r="E720" s="4" t="str">
        <f>E739</f>
        <v>92714033921720570500</v>
      </c>
      <c r="F720" s="14">
        <f t="shared" ref="F720:L720" si="198">F739</f>
        <v>102.5</v>
      </c>
      <c r="G720" s="14"/>
      <c r="H720" s="14">
        <f t="shared" si="198"/>
        <v>102.5</v>
      </c>
      <c r="I720" s="14"/>
      <c r="J720" s="14">
        <f t="shared" si="198"/>
        <v>102.5</v>
      </c>
      <c r="K720" s="14"/>
      <c r="L720" s="14">
        <f t="shared" si="198"/>
        <v>102.5</v>
      </c>
      <c r="M720" s="14"/>
      <c r="N720" s="7">
        <f t="shared" si="179"/>
        <v>100</v>
      </c>
      <c r="O720" s="7"/>
      <c r="P720" s="7">
        <f t="shared" si="175"/>
        <v>100</v>
      </c>
      <c r="Q720" s="7"/>
    </row>
    <row r="721" spans="1:17">
      <c r="A721" s="65"/>
      <c r="B721" s="65"/>
      <c r="C721" s="65"/>
      <c r="D721" s="99"/>
      <c r="E721" s="4" t="str">
        <f>E745</f>
        <v>92714033921988510500</v>
      </c>
      <c r="F721" s="14">
        <f t="shared" ref="F721:M721" si="199">F745</f>
        <v>195</v>
      </c>
      <c r="G721" s="14"/>
      <c r="H721" s="14"/>
      <c r="I721" s="14">
        <f t="shared" si="199"/>
        <v>195</v>
      </c>
      <c r="J721" s="14">
        <f t="shared" si="199"/>
        <v>65</v>
      </c>
      <c r="K721" s="14"/>
      <c r="L721" s="14"/>
      <c r="M721" s="14">
        <f t="shared" si="199"/>
        <v>65</v>
      </c>
      <c r="N721" s="7">
        <f t="shared" si="179"/>
        <v>33.333333333333329</v>
      </c>
      <c r="O721" s="7"/>
      <c r="P721" s="7"/>
      <c r="Q721" s="7">
        <f t="shared" si="191"/>
        <v>33.333333333333329</v>
      </c>
    </row>
    <row r="722" spans="1:17">
      <c r="A722" s="66"/>
      <c r="B722" s="66"/>
      <c r="C722" s="66"/>
      <c r="D722" s="100"/>
      <c r="E722" s="4" t="str">
        <f>E751</f>
        <v>92714033922020540500</v>
      </c>
      <c r="F722" s="14">
        <f t="shared" ref="F722:L722" si="200">F751</f>
        <v>480</v>
      </c>
      <c r="G722" s="14"/>
      <c r="H722" s="14">
        <f t="shared" si="200"/>
        <v>480</v>
      </c>
      <c r="I722" s="14"/>
      <c r="J722" s="14">
        <f t="shared" si="200"/>
        <v>480</v>
      </c>
      <c r="K722" s="14"/>
      <c r="L722" s="14">
        <f t="shared" si="200"/>
        <v>480</v>
      </c>
      <c r="M722" s="14"/>
      <c r="N722" s="7">
        <f t="shared" si="179"/>
        <v>100</v>
      </c>
      <c r="O722" s="7"/>
      <c r="P722" s="7">
        <f t="shared" si="175"/>
        <v>100</v>
      </c>
      <c r="Q722" s="7"/>
    </row>
    <row r="723" spans="1:17" ht="51.75" customHeight="1">
      <c r="A723" s="70" t="s">
        <v>29</v>
      </c>
      <c r="B723" s="70" t="s">
        <v>64</v>
      </c>
      <c r="C723" s="70" t="s">
        <v>65</v>
      </c>
      <c r="D723" s="17" t="s">
        <v>16</v>
      </c>
      <c r="E723" s="4"/>
      <c r="F723" s="14">
        <f>F724</f>
        <v>25494.799999999999</v>
      </c>
      <c r="G723" s="14"/>
      <c r="H723" s="14">
        <f t="shared" ref="H723:M723" si="201">H724</f>
        <v>10142.4</v>
      </c>
      <c r="I723" s="14">
        <f t="shared" si="201"/>
        <v>15352.4</v>
      </c>
      <c r="J723" s="14">
        <f t="shared" si="201"/>
        <v>24823</v>
      </c>
      <c r="K723" s="14"/>
      <c r="L723" s="14">
        <f t="shared" si="201"/>
        <v>10112.4</v>
      </c>
      <c r="M723" s="14">
        <f t="shared" si="201"/>
        <v>14710.6</v>
      </c>
      <c r="N723" s="7">
        <f t="shared" si="179"/>
        <v>97.364952853130831</v>
      </c>
      <c r="O723" s="7"/>
      <c r="P723" s="7">
        <f t="shared" si="175"/>
        <v>99.704212020823462</v>
      </c>
      <c r="Q723" s="7">
        <f t="shared" si="191"/>
        <v>95.819546129595381</v>
      </c>
    </row>
    <row r="724" spans="1:17" ht="51" customHeight="1">
      <c r="A724" s="71"/>
      <c r="B724" s="71"/>
      <c r="C724" s="71"/>
      <c r="D724" s="77" t="s">
        <v>43</v>
      </c>
      <c r="E724" s="4"/>
      <c r="F724" s="14">
        <f>F725+F726</f>
        <v>25494.799999999999</v>
      </c>
      <c r="G724" s="14"/>
      <c r="H724" s="14">
        <f t="shared" ref="H724:M724" si="202">H725+H726</f>
        <v>10142.4</v>
      </c>
      <c r="I724" s="14">
        <f t="shared" si="202"/>
        <v>15352.4</v>
      </c>
      <c r="J724" s="14">
        <f t="shared" si="202"/>
        <v>24823</v>
      </c>
      <c r="K724" s="14"/>
      <c r="L724" s="14">
        <f t="shared" si="202"/>
        <v>10112.4</v>
      </c>
      <c r="M724" s="14">
        <f t="shared" si="202"/>
        <v>14710.6</v>
      </c>
      <c r="N724" s="7">
        <f t="shared" si="179"/>
        <v>97.364952853130831</v>
      </c>
      <c r="O724" s="7"/>
      <c r="P724" s="7">
        <f t="shared" si="175"/>
        <v>99.704212020823462</v>
      </c>
      <c r="Q724" s="7">
        <f t="shared" si="191"/>
        <v>95.819546129595381</v>
      </c>
    </row>
    <row r="725" spans="1:17">
      <c r="A725" s="71"/>
      <c r="B725" s="71"/>
      <c r="C725" s="71"/>
      <c r="D725" s="79"/>
      <c r="E725" s="4" t="str">
        <f>E729</f>
        <v>92714013920278050500</v>
      </c>
      <c r="F725" s="14">
        <f t="shared" ref="F725:M726" si="203">F729</f>
        <v>10142.4</v>
      </c>
      <c r="G725" s="14"/>
      <c r="H725" s="14">
        <f t="shared" si="203"/>
        <v>10142.4</v>
      </c>
      <c r="I725" s="14"/>
      <c r="J725" s="14">
        <f t="shared" si="203"/>
        <v>10112.4</v>
      </c>
      <c r="K725" s="14"/>
      <c r="L725" s="14">
        <f t="shared" si="203"/>
        <v>10112.4</v>
      </c>
      <c r="M725" s="14"/>
      <c r="N725" s="7">
        <f t="shared" si="179"/>
        <v>99.704212020823462</v>
      </c>
      <c r="O725" s="7"/>
      <c r="P725" s="7">
        <f t="shared" si="175"/>
        <v>99.704212020823462</v>
      </c>
      <c r="Q725" s="7"/>
    </row>
    <row r="726" spans="1:17">
      <c r="A726" s="72"/>
      <c r="B726" s="72"/>
      <c r="C726" s="72"/>
      <c r="D726" s="78"/>
      <c r="E726" s="4" t="str">
        <f>E730</f>
        <v>92714013920288020500</v>
      </c>
      <c r="F726" s="14">
        <f t="shared" si="203"/>
        <v>15352.4</v>
      </c>
      <c r="G726" s="14"/>
      <c r="H726" s="14"/>
      <c r="I726" s="14">
        <f t="shared" si="203"/>
        <v>15352.4</v>
      </c>
      <c r="J726" s="14">
        <f t="shared" si="203"/>
        <v>14710.6</v>
      </c>
      <c r="K726" s="14"/>
      <c r="L726" s="14"/>
      <c r="M726" s="14">
        <f t="shared" si="203"/>
        <v>14710.6</v>
      </c>
      <c r="N726" s="7">
        <f t="shared" si="179"/>
        <v>95.819546129595381</v>
      </c>
      <c r="O726" s="7"/>
      <c r="P726" s="7"/>
      <c r="Q726" s="7">
        <f t="shared" si="191"/>
        <v>95.819546129595381</v>
      </c>
    </row>
    <row r="727" spans="1:17" ht="93.75" customHeight="1">
      <c r="A727" s="70" t="s">
        <v>66</v>
      </c>
      <c r="B727" s="70" t="s">
        <v>67</v>
      </c>
      <c r="C727" s="70" t="s">
        <v>68</v>
      </c>
      <c r="D727" s="17" t="s">
        <v>16</v>
      </c>
      <c r="E727" s="4"/>
      <c r="F727" s="14">
        <f>F728</f>
        <v>25494.799999999999</v>
      </c>
      <c r="G727" s="14"/>
      <c r="H727" s="14">
        <f t="shared" ref="H727:M727" si="204">H728</f>
        <v>10142.4</v>
      </c>
      <c r="I727" s="14">
        <f t="shared" si="204"/>
        <v>15352.4</v>
      </c>
      <c r="J727" s="14">
        <f t="shared" si="204"/>
        <v>24823</v>
      </c>
      <c r="K727" s="14"/>
      <c r="L727" s="14">
        <f t="shared" si="204"/>
        <v>10112.4</v>
      </c>
      <c r="M727" s="14">
        <f t="shared" si="204"/>
        <v>14710.6</v>
      </c>
      <c r="N727" s="7">
        <f t="shared" si="179"/>
        <v>97.364952853130831</v>
      </c>
      <c r="O727" s="7"/>
      <c r="P727" s="7">
        <f t="shared" si="175"/>
        <v>99.704212020823462</v>
      </c>
      <c r="Q727" s="7">
        <f t="shared" si="191"/>
        <v>95.819546129595381</v>
      </c>
    </row>
    <row r="728" spans="1:17" ht="117.75" customHeight="1">
      <c r="A728" s="71"/>
      <c r="B728" s="71"/>
      <c r="C728" s="71"/>
      <c r="D728" s="77" t="s">
        <v>43</v>
      </c>
      <c r="E728" s="4"/>
      <c r="F728" s="14">
        <f>F729+F730</f>
        <v>25494.799999999999</v>
      </c>
      <c r="G728" s="14"/>
      <c r="H728" s="14">
        <f t="shared" ref="H728:M728" si="205">H729+H730</f>
        <v>10142.4</v>
      </c>
      <c r="I728" s="14">
        <f t="shared" si="205"/>
        <v>15352.4</v>
      </c>
      <c r="J728" s="14">
        <f t="shared" si="205"/>
        <v>24823</v>
      </c>
      <c r="K728" s="14"/>
      <c r="L728" s="14">
        <f t="shared" si="205"/>
        <v>10112.4</v>
      </c>
      <c r="M728" s="14">
        <f t="shared" si="205"/>
        <v>14710.6</v>
      </c>
      <c r="N728" s="7">
        <f t="shared" si="179"/>
        <v>97.364952853130831</v>
      </c>
      <c r="O728" s="7"/>
      <c r="P728" s="7">
        <f t="shared" si="175"/>
        <v>99.704212020823462</v>
      </c>
      <c r="Q728" s="7">
        <f t="shared" si="191"/>
        <v>95.819546129595381</v>
      </c>
    </row>
    <row r="729" spans="1:17">
      <c r="A729" s="71"/>
      <c r="B729" s="71"/>
      <c r="C729" s="71"/>
      <c r="D729" s="79"/>
      <c r="E729" s="4" t="s">
        <v>69</v>
      </c>
      <c r="F729" s="14">
        <f>G729+H729+I729</f>
        <v>10142.4</v>
      </c>
      <c r="G729" s="14"/>
      <c r="H729" s="14">
        <v>10142.4</v>
      </c>
      <c r="I729" s="14"/>
      <c r="J729" s="14">
        <f>K729+L729+M729</f>
        <v>10112.4</v>
      </c>
      <c r="K729" s="14"/>
      <c r="L729" s="14">
        <v>10112.4</v>
      </c>
      <c r="M729" s="14"/>
      <c r="N729" s="7">
        <f t="shared" si="179"/>
        <v>99.704212020823462</v>
      </c>
      <c r="O729" s="7"/>
      <c r="P729" s="7">
        <f t="shared" si="175"/>
        <v>99.704212020823462</v>
      </c>
      <c r="Q729" s="7"/>
    </row>
    <row r="730" spans="1:17">
      <c r="A730" s="72"/>
      <c r="B730" s="72"/>
      <c r="C730" s="72"/>
      <c r="D730" s="78"/>
      <c r="E730" s="4" t="s">
        <v>70</v>
      </c>
      <c r="F730" s="14">
        <f>G730+H730+I730</f>
        <v>15352.4</v>
      </c>
      <c r="G730" s="14"/>
      <c r="H730" s="14"/>
      <c r="I730" s="14">
        <v>15352.4</v>
      </c>
      <c r="J730" s="14">
        <f>K730+L730+M730</f>
        <v>14710.6</v>
      </c>
      <c r="K730" s="14"/>
      <c r="L730" s="14"/>
      <c r="M730" s="14">
        <v>14710.6</v>
      </c>
      <c r="N730" s="7">
        <f t="shared" si="179"/>
        <v>95.819546129595381</v>
      </c>
      <c r="O730" s="7"/>
      <c r="P730" s="7"/>
      <c r="Q730" s="7">
        <f t="shared" si="191"/>
        <v>95.819546129595381</v>
      </c>
    </row>
    <row r="731" spans="1:17" ht="80.25" customHeight="1">
      <c r="A731" s="70" t="s">
        <v>30</v>
      </c>
      <c r="B731" s="70" t="s">
        <v>71</v>
      </c>
      <c r="C731" s="56" t="s">
        <v>72</v>
      </c>
      <c r="D731" s="17" t="s">
        <v>16</v>
      </c>
      <c r="E731" s="4"/>
      <c r="F731" s="14">
        <f>F732</f>
        <v>34058.1</v>
      </c>
      <c r="G731" s="14"/>
      <c r="H731" s="14"/>
      <c r="I731" s="14">
        <f t="shared" ref="I731:M732" si="206">I732</f>
        <v>34058.1</v>
      </c>
      <c r="J731" s="14">
        <f t="shared" si="206"/>
        <v>31297</v>
      </c>
      <c r="K731" s="14"/>
      <c r="L731" s="14"/>
      <c r="M731" s="14">
        <f t="shared" si="206"/>
        <v>31297</v>
      </c>
      <c r="N731" s="7">
        <f t="shared" si="179"/>
        <v>91.892971128747647</v>
      </c>
      <c r="O731" s="7"/>
      <c r="P731" s="7"/>
      <c r="Q731" s="7">
        <f t="shared" si="191"/>
        <v>91.892971128747647</v>
      </c>
    </row>
    <row r="732" spans="1:17" ht="88.5" customHeight="1">
      <c r="A732" s="71"/>
      <c r="B732" s="71"/>
      <c r="C732" s="57"/>
      <c r="D732" s="77" t="s">
        <v>73</v>
      </c>
      <c r="E732" s="4"/>
      <c r="F732" s="14">
        <f>F733</f>
        <v>34058.1</v>
      </c>
      <c r="G732" s="14"/>
      <c r="H732" s="14"/>
      <c r="I732" s="14">
        <f t="shared" si="206"/>
        <v>34058.1</v>
      </c>
      <c r="J732" s="14">
        <f t="shared" si="206"/>
        <v>31297</v>
      </c>
      <c r="K732" s="14"/>
      <c r="L732" s="14"/>
      <c r="M732" s="14">
        <f t="shared" si="206"/>
        <v>31297</v>
      </c>
      <c r="N732" s="7">
        <f t="shared" si="179"/>
        <v>91.892971128747647</v>
      </c>
      <c r="O732" s="7"/>
      <c r="P732" s="7"/>
      <c r="Q732" s="7">
        <f t="shared" si="191"/>
        <v>91.892971128747647</v>
      </c>
    </row>
    <row r="733" spans="1:17">
      <c r="A733" s="72"/>
      <c r="B733" s="72"/>
      <c r="C733" s="58"/>
      <c r="D733" s="78"/>
      <c r="E733" s="4" t="str">
        <f>E736</f>
        <v>92714033920388040500</v>
      </c>
      <c r="F733" s="14">
        <f t="shared" ref="F733:M733" si="207">F736</f>
        <v>34058.1</v>
      </c>
      <c r="G733" s="14"/>
      <c r="H733" s="14"/>
      <c r="I733" s="14">
        <f t="shared" si="207"/>
        <v>34058.1</v>
      </c>
      <c r="J733" s="14">
        <f t="shared" si="207"/>
        <v>31297</v>
      </c>
      <c r="K733" s="14"/>
      <c r="L733" s="14"/>
      <c r="M733" s="14">
        <f t="shared" si="207"/>
        <v>31297</v>
      </c>
      <c r="N733" s="7">
        <f t="shared" si="179"/>
        <v>91.892971128747647</v>
      </c>
      <c r="O733" s="7"/>
      <c r="P733" s="7"/>
      <c r="Q733" s="7">
        <f t="shared" si="191"/>
        <v>91.892971128747647</v>
      </c>
    </row>
    <row r="734" spans="1:17" ht="110.25" customHeight="1">
      <c r="A734" s="104" t="s">
        <v>74</v>
      </c>
      <c r="B734" s="77" t="s">
        <v>75</v>
      </c>
      <c r="C734" s="70" t="s">
        <v>76</v>
      </c>
      <c r="D734" s="17" t="s">
        <v>16</v>
      </c>
      <c r="E734" s="4"/>
      <c r="F734" s="14">
        <f>F735</f>
        <v>34058.1</v>
      </c>
      <c r="G734" s="14"/>
      <c r="H734" s="14"/>
      <c r="I734" s="14">
        <f t="shared" ref="I734:M735" si="208">I735</f>
        <v>34058.1</v>
      </c>
      <c r="J734" s="14">
        <f t="shared" si="208"/>
        <v>31297</v>
      </c>
      <c r="K734" s="14"/>
      <c r="L734" s="14"/>
      <c r="M734" s="14">
        <f t="shared" si="208"/>
        <v>31297</v>
      </c>
      <c r="N734" s="7">
        <f t="shared" si="179"/>
        <v>91.892971128747647</v>
      </c>
      <c r="O734" s="7"/>
      <c r="P734" s="7"/>
      <c r="Q734" s="7">
        <f t="shared" si="191"/>
        <v>91.892971128747647</v>
      </c>
    </row>
    <row r="735" spans="1:17" ht="110.25" customHeight="1">
      <c r="A735" s="105"/>
      <c r="B735" s="79"/>
      <c r="C735" s="71"/>
      <c r="D735" s="77" t="s">
        <v>77</v>
      </c>
      <c r="E735" s="4"/>
      <c r="F735" s="14">
        <f>F736</f>
        <v>34058.1</v>
      </c>
      <c r="G735" s="14"/>
      <c r="H735" s="14"/>
      <c r="I735" s="14">
        <f t="shared" si="208"/>
        <v>34058.1</v>
      </c>
      <c r="J735" s="14">
        <f t="shared" si="208"/>
        <v>31297</v>
      </c>
      <c r="K735" s="14"/>
      <c r="L735" s="14"/>
      <c r="M735" s="14">
        <f t="shared" si="208"/>
        <v>31297</v>
      </c>
      <c r="N735" s="7">
        <f t="shared" si="179"/>
        <v>91.892971128747647</v>
      </c>
      <c r="O735" s="7"/>
      <c r="P735" s="7"/>
      <c r="Q735" s="7">
        <f t="shared" si="191"/>
        <v>91.892971128747647</v>
      </c>
    </row>
    <row r="736" spans="1:17">
      <c r="A736" s="106"/>
      <c r="B736" s="78"/>
      <c r="C736" s="72"/>
      <c r="D736" s="78"/>
      <c r="E736" s="4" t="s">
        <v>78</v>
      </c>
      <c r="F736" s="14">
        <f>G736+H736+I736</f>
        <v>34058.1</v>
      </c>
      <c r="G736" s="14"/>
      <c r="H736" s="14"/>
      <c r="I736" s="14">
        <v>34058.1</v>
      </c>
      <c r="J736" s="14">
        <f>K736+L736+M736</f>
        <v>31297</v>
      </c>
      <c r="K736" s="14"/>
      <c r="L736" s="14"/>
      <c r="M736" s="14">
        <v>31297</v>
      </c>
      <c r="N736" s="7">
        <f t="shared" si="179"/>
        <v>91.892971128747647</v>
      </c>
      <c r="O736" s="7"/>
      <c r="P736" s="7"/>
      <c r="Q736" s="7">
        <f t="shared" si="191"/>
        <v>91.892971128747647</v>
      </c>
    </row>
    <row r="737" spans="1:17" ht="28.5" customHeight="1">
      <c r="A737" s="77" t="s">
        <v>79</v>
      </c>
      <c r="B737" s="70" t="s">
        <v>80</v>
      </c>
      <c r="C737" s="70" t="s">
        <v>81</v>
      </c>
      <c r="D737" s="17" t="s">
        <v>16</v>
      </c>
      <c r="E737" s="4"/>
      <c r="F737" s="14">
        <f t="shared" ref="F737:F738" si="209">F738</f>
        <v>102.5</v>
      </c>
      <c r="G737" s="14"/>
      <c r="H737" s="14">
        <f t="shared" ref="H737:L741" si="210">H738</f>
        <v>102.5</v>
      </c>
      <c r="I737" s="14"/>
      <c r="J737" s="14">
        <f t="shared" si="210"/>
        <v>102.5</v>
      </c>
      <c r="K737" s="14"/>
      <c r="L737" s="14">
        <f t="shared" si="210"/>
        <v>102.5</v>
      </c>
      <c r="M737" s="14"/>
      <c r="N737" s="7">
        <f t="shared" si="179"/>
        <v>100</v>
      </c>
      <c r="O737" s="7"/>
      <c r="P737" s="7">
        <f t="shared" ref="P737:P760" si="211">L737/H737*100</f>
        <v>100</v>
      </c>
      <c r="Q737" s="7"/>
    </row>
    <row r="738" spans="1:17" ht="88.5" customHeight="1">
      <c r="A738" s="79"/>
      <c r="B738" s="71"/>
      <c r="C738" s="71"/>
      <c r="D738" s="77" t="s">
        <v>73</v>
      </c>
      <c r="E738" s="4"/>
      <c r="F738" s="14">
        <f t="shared" si="209"/>
        <v>102.5</v>
      </c>
      <c r="G738" s="14"/>
      <c r="H738" s="14">
        <f t="shared" si="210"/>
        <v>102.5</v>
      </c>
      <c r="I738" s="14"/>
      <c r="J738" s="14">
        <f t="shared" si="210"/>
        <v>102.5</v>
      </c>
      <c r="K738" s="14"/>
      <c r="L738" s="14">
        <f t="shared" si="210"/>
        <v>102.5</v>
      </c>
      <c r="M738" s="14"/>
      <c r="N738" s="7">
        <f t="shared" si="179"/>
        <v>100</v>
      </c>
      <c r="O738" s="7"/>
      <c r="P738" s="7">
        <f t="shared" si="211"/>
        <v>100</v>
      </c>
      <c r="Q738" s="7"/>
    </row>
    <row r="739" spans="1:17">
      <c r="A739" s="78"/>
      <c r="B739" s="72"/>
      <c r="C739" s="72"/>
      <c r="D739" s="78"/>
      <c r="E739" s="4" t="str">
        <f>E742</f>
        <v>92714033921720570500</v>
      </c>
      <c r="F739" s="14">
        <f>F740</f>
        <v>102.5</v>
      </c>
      <c r="G739" s="14"/>
      <c r="H739" s="14">
        <f t="shared" si="210"/>
        <v>102.5</v>
      </c>
      <c r="I739" s="14"/>
      <c r="J739" s="14">
        <f t="shared" si="210"/>
        <v>102.5</v>
      </c>
      <c r="K739" s="14"/>
      <c r="L739" s="14">
        <f t="shared" si="210"/>
        <v>102.5</v>
      </c>
      <c r="M739" s="14"/>
      <c r="N739" s="7">
        <f t="shared" si="179"/>
        <v>100</v>
      </c>
      <c r="O739" s="7"/>
      <c r="P739" s="7">
        <f t="shared" si="211"/>
        <v>100</v>
      </c>
      <c r="Q739" s="7"/>
    </row>
    <row r="740" spans="1:17" ht="102" customHeight="1">
      <c r="A740" s="77" t="s">
        <v>82</v>
      </c>
      <c r="B740" s="70" t="s">
        <v>80</v>
      </c>
      <c r="C740" s="70" t="s">
        <v>83</v>
      </c>
      <c r="D740" s="17" t="s">
        <v>16</v>
      </c>
      <c r="E740" s="4"/>
      <c r="F740" s="14">
        <f>F741</f>
        <v>102.5</v>
      </c>
      <c r="G740" s="14"/>
      <c r="H740" s="14">
        <f t="shared" si="210"/>
        <v>102.5</v>
      </c>
      <c r="I740" s="14"/>
      <c r="J740" s="14">
        <f t="shared" si="210"/>
        <v>102.5</v>
      </c>
      <c r="K740" s="14"/>
      <c r="L740" s="14">
        <f t="shared" si="210"/>
        <v>102.5</v>
      </c>
      <c r="M740" s="14"/>
      <c r="N740" s="7">
        <f t="shared" si="179"/>
        <v>100</v>
      </c>
      <c r="O740" s="7"/>
      <c r="P740" s="7">
        <f t="shared" si="211"/>
        <v>100</v>
      </c>
      <c r="Q740" s="7"/>
    </row>
    <row r="741" spans="1:17" ht="129.75" customHeight="1">
      <c r="A741" s="79"/>
      <c r="B741" s="71"/>
      <c r="C741" s="71"/>
      <c r="D741" s="77" t="s">
        <v>77</v>
      </c>
      <c r="E741" s="4"/>
      <c r="F741" s="14">
        <f>F742</f>
        <v>102.5</v>
      </c>
      <c r="G741" s="14"/>
      <c r="H741" s="14">
        <f t="shared" si="210"/>
        <v>102.5</v>
      </c>
      <c r="I741" s="14"/>
      <c r="J741" s="14">
        <f t="shared" si="210"/>
        <v>102.5</v>
      </c>
      <c r="K741" s="14"/>
      <c r="L741" s="14">
        <f t="shared" si="210"/>
        <v>102.5</v>
      </c>
      <c r="M741" s="14"/>
      <c r="N741" s="7">
        <f t="shared" si="179"/>
        <v>100</v>
      </c>
      <c r="O741" s="7"/>
      <c r="P741" s="7">
        <f t="shared" si="211"/>
        <v>100</v>
      </c>
      <c r="Q741" s="7"/>
    </row>
    <row r="742" spans="1:17" ht="23.25" customHeight="1">
      <c r="A742" s="78"/>
      <c r="B742" s="72"/>
      <c r="C742" s="72"/>
      <c r="D742" s="78"/>
      <c r="E742" s="4" t="s">
        <v>84</v>
      </c>
      <c r="F742" s="14">
        <f>G742+H742+I742</f>
        <v>102.5</v>
      </c>
      <c r="G742" s="14"/>
      <c r="H742" s="14">
        <v>102.5</v>
      </c>
      <c r="I742" s="14"/>
      <c r="J742" s="14">
        <f>K742+L742+M742</f>
        <v>102.5</v>
      </c>
      <c r="K742" s="14"/>
      <c r="L742" s="14">
        <v>102.5</v>
      </c>
      <c r="M742" s="14"/>
      <c r="N742" s="7">
        <f t="shared" si="179"/>
        <v>100</v>
      </c>
      <c r="O742" s="7"/>
      <c r="P742" s="7">
        <f t="shared" si="211"/>
        <v>100</v>
      </c>
      <c r="Q742" s="7"/>
    </row>
    <row r="743" spans="1:17" ht="67.5" customHeight="1">
      <c r="A743" s="77" t="s">
        <v>85</v>
      </c>
      <c r="B743" s="70" t="s">
        <v>86</v>
      </c>
      <c r="C743" s="70" t="s">
        <v>81</v>
      </c>
      <c r="D743" s="17" t="s">
        <v>16</v>
      </c>
      <c r="E743" s="4"/>
      <c r="F743" s="14">
        <f>F744</f>
        <v>195</v>
      </c>
      <c r="G743" s="14"/>
      <c r="H743" s="14"/>
      <c r="I743" s="14">
        <f t="shared" ref="I743:M744" si="212">I744</f>
        <v>195</v>
      </c>
      <c r="J743" s="14">
        <f t="shared" si="212"/>
        <v>65</v>
      </c>
      <c r="K743" s="14"/>
      <c r="L743" s="14"/>
      <c r="M743" s="14">
        <f t="shared" si="212"/>
        <v>65</v>
      </c>
      <c r="N743" s="7">
        <f t="shared" si="179"/>
        <v>33.333333333333329</v>
      </c>
      <c r="O743" s="7"/>
      <c r="P743" s="7"/>
      <c r="Q743" s="7">
        <f t="shared" si="191"/>
        <v>33.333333333333329</v>
      </c>
    </row>
    <row r="744" spans="1:17" ht="79.5" customHeight="1">
      <c r="A744" s="79"/>
      <c r="B744" s="71"/>
      <c r="C744" s="71"/>
      <c r="D744" s="77" t="s">
        <v>73</v>
      </c>
      <c r="E744" s="4"/>
      <c r="F744" s="14">
        <f>F745</f>
        <v>195</v>
      </c>
      <c r="G744" s="14"/>
      <c r="H744" s="14"/>
      <c r="I744" s="14">
        <f t="shared" si="212"/>
        <v>195</v>
      </c>
      <c r="J744" s="14">
        <f t="shared" si="212"/>
        <v>65</v>
      </c>
      <c r="K744" s="14"/>
      <c r="L744" s="14"/>
      <c r="M744" s="14">
        <f t="shared" si="212"/>
        <v>65</v>
      </c>
      <c r="N744" s="7">
        <f t="shared" si="179"/>
        <v>33.333333333333329</v>
      </c>
      <c r="O744" s="7"/>
      <c r="P744" s="7"/>
      <c r="Q744" s="7">
        <f t="shared" si="191"/>
        <v>33.333333333333329</v>
      </c>
    </row>
    <row r="745" spans="1:17">
      <c r="A745" s="78"/>
      <c r="B745" s="72"/>
      <c r="C745" s="72"/>
      <c r="D745" s="78"/>
      <c r="E745" s="4" t="str">
        <f>E748</f>
        <v>92714033921988510500</v>
      </c>
      <c r="F745" s="14">
        <f t="shared" ref="F745:M745" si="213">F747</f>
        <v>195</v>
      </c>
      <c r="G745" s="14"/>
      <c r="H745" s="14"/>
      <c r="I745" s="14">
        <f t="shared" si="213"/>
        <v>195</v>
      </c>
      <c r="J745" s="14">
        <f t="shared" si="213"/>
        <v>65</v>
      </c>
      <c r="K745" s="14"/>
      <c r="L745" s="14"/>
      <c r="M745" s="14">
        <f t="shared" si="213"/>
        <v>65</v>
      </c>
      <c r="N745" s="7">
        <f t="shared" si="179"/>
        <v>33.333333333333329</v>
      </c>
      <c r="O745" s="7"/>
      <c r="P745" s="7"/>
      <c r="Q745" s="7">
        <f t="shared" si="191"/>
        <v>33.333333333333329</v>
      </c>
    </row>
    <row r="746" spans="1:17" ht="169.5" customHeight="1">
      <c r="A746" s="77" t="s">
        <v>87</v>
      </c>
      <c r="B746" s="70" t="s">
        <v>86</v>
      </c>
      <c r="C746" s="77" t="s">
        <v>88</v>
      </c>
      <c r="D746" s="17" t="s">
        <v>16</v>
      </c>
      <c r="E746" s="4"/>
      <c r="F746" s="14">
        <f>F747</f>
        <v>195</v>
      </c>
      <c r="G746" s="14"/>
      <c r="H746" s="14"/>
      <c r="I746" s="14">
        <f t="shared" ref="I746:M747" si="214">I747</f>
        <v>195</v>
      </c>
      <c r="J746" s="14">
        <f t="shared" si="214"/>
        <v>65</v>
      </c>
      <c r="K746" s="14"/>
      <c r="L746" s="14"/>
      <c r="M746" s="14">
        <f t="shared" si="214"/>
        <v>65</v>
      </c>
      <c r="N746" s="7">
        <f t="shared" si="179"/>
        <v>33.333333333333329</v>
      </c>
      <c r="O746" s="7"/>
      <c r="P746" s="7"/>
      <c r="Q746" s="7">
        <f t="shared" si="191"/>
        <v>33.333333333333329</v>
      </c>
    </row>
    <row r="747" spans="1:17" ht="169.5" customHeight="1">
      <c r="A747" s="79"/>
      <c r="B747" s="71"/>
      <c r="C747" s="79"/>
      <c r="D747" s="77" t="s">
        <v>77</v>
      </c>
      <c r="E747" s="4"/>
      <c r="F747" s="14">
        <f>F748</f>
        <v>195</v>
      </c>
      <c r="G747" s="14"/>
      <c r="H747" s="14"/>
      <c r="I747" s="14">
        <f t="shared" si="214"/>
        <v>195</v>
      </c>
      <c r="J747" s="14">
        <f t="shared" si="214"/>
        <v>65</v>
      </c>
      <c r="K747" s="14"/>
      <c r="L747" s="14"/>
      <c r="M747" s="14">
        <f t="shared" si="214"/>
        <v>65</v>
      </c>
      <c r="N747" s="7">
        <f t="shared" si="179"/>
        <v>33.333333333333329</v>
      </c>
      <c r="O747" s="7"/>
      <c r="P747" s="7"/>
      <c r="Q747" s="7">
        <f t="shared" si="191"/>
        <v>33.333333333333329</v>
      </c>
    </row>
    <row r="748" spans="1:17">
      <c r="A748" s="78"/>
      <c r="B748" s="72"/>
      <c r="C748" s="78"/>
      <c r="D748" s="78"/>
      <c r="E748" s="4" t="s">
        <v>89</v>
      </c>
      <c r="F748" s="14">
        <f>G748+H748+I748</f>
        <v>195</v>
      </c>
      <c r="G748" s="14"/>
      <c r="H748" s="14"/>
      <c r="I748" s="14">
        <v>195</v>
      </c>
      <c r="J748" s="14">
        <f>K748+L748+M748</f>
        <v>65</v>
      </c>
      <c r="K748" s="14"/>
      <c r="L748" s="14"/>
      <c r="M748" s="14">
        <v>65</v>
      </c>
      <c r="N748" s="7">
        <f t="shared" si="179"/>
        <v>33.333333333333329</v>
      </c>
      <c r="O748" s="7"/>
      <c r="P748" s="7"/>
      <c r="Q748" s="7">
        <f t="shared" si="191"/>
        <v>33.333333333333329</v>
      </c>
    </row>
    <row r="749" spans="1:17" ht="27.75" customHeight="1">
      <c r="A749" s="107" t="s">
        <v>90</v>
      </c>
      <c r="B749" s="108" t="s">
        <v>91</v>
      </c>
      <c r="C749" s="107" t="s">
        <v>81</v>
      </c>
      <c r="D749" s="17" t="s">
        <v>16</v>
      </c>
      <c r="E749" s="4"/>
      <c r="F749" s="14">
        <f>F750</f>
        <v>480</v>
      </c>
      <c r="G749" s="14"/>
      <c r="H749" s="14">
        <f t="shared" ref="H749:L750" si="215">H750</f>
        <v>480</v>
      </c>
      <c r="I749" s="14"/>
      <c r="J749" s="14">
        <f t="shared" si="215"/>
        <v>480</v>
      </c>
      <c r="K749" s="14"/>
      <c r="L749" s="14">
        <f t="shared" si="215"/>
        <v>480</v>
      </c>
      <c r="M749" s="14"/>
      <c r="N749" s="7">
        <f t="shared" si="179"/>
        <v>100</v>
      </c>
      <c r="O749" s="7"/>
      <c r="P749" s="7">
        <f t="shared" si="211"/>
        <v>100</v>
      </c>
      <c r="Q749" s="7"/>
    </row>
    <row r="750" spans="1:17" ht="94.5" customHeight="1">
      <c r="A750" s="107"/>
      <c r="B750" s="108"/>
      <c r="C750" s="107"/>
      <c r="D750" s="77" t="s">
        <v>73</v>
      </c>
      <c r="E750" s="4"/>
      <c r="F750" s="14">
        <f>F751</f>
        <v>480</v>
      </c>
      <c r="G750" s="14"/>
      <c r="H750" s="14">
        <f t="shared" si="215"/>
        <v>480</v>
      </c>
      <c r="I750" s="14"/>
      <c r="J750" s="14">
        <f t="shared" si="215"/>
        <v>480</v>
      </c>
      <c r="K750" s="14"/>
      <c r="L750" s="14">
        <f t="shared" si="215"/>
        <v>480</v>
      </c>
      <c r="M750" s="14"/>
      <c r="N750" s="7">
        <f t="shared" si="179"/>
        <v>100</v>
      </c>
      <c r="O750" s="7"/>
      <c r="P750" s="7">
        <f t="shared" si="211"/>
        <v>100</v>
      </c>
      <c r="Q750" s="7"/>
    </row>
    <row r="751" spans="1:17">
      <c r="A751" s="107"/>
      <c r="B751" s="108"/>
      <c r="C751" s="107"/>
      <c r="D751" s="78"/>
      <c r="E751" s="4" t="str">
        <f>E754</f>
        <v>92714033922020540500</v>
      </c>
      <c r="F751" s="14">
        <f t="shared" ref="F751:L751" si="216">F754</f>
        <v>480</v>
      </c>
      <c r="G751" s="14"/>
      <c r="H751" s="14">
        <f t="shared" si="216"/>
        <v>480</v>
      </c>
      <c r="I751" s="14"/>
      <c r="J751" s="14">
        <f t="shared" si="216"/>
        <v>480</v>
      </c>
      <c r="K751" s="14"/>
      <c r="L751" s="14">
        <f t="shared" si="216"/>
        <v>480</v>
      </c>
      <c r="M751" s="14"/>
      <c r="N751" s="7">
        <f t="shared" ref="N751:P800" si="217">J751/F751*100</f>
        <v>100</v>
      </c>
      <c r="O751" s="7"/>
      <c r="P751" s="7">
        <f t="shared" si="211"/>
        <v>100</v>
      </c>
      <c r="Q751" s="7"/>
    </row>
    <row r="752" spans="1:17" ht="91.5" customHeight="1">
      <c r="A752" s="79" t="s">
        <v>92</v>
      </c>
      <c r="B752" s="71" t="s">
        <v>91</v>
      </c>
      <c r="C752" s="71" t="s">
        <v>83</v>
      </c>
      <c r="D752" s="17" t="s">
        <v>16</v>
      </c>
      <c r="E752" s="4"/>
      <c r="F752" s="14">
        <f>G752+H752+I752</f>
        <v>480</v>
      </c>
      <c r="G752" s="14"/>
      <c r="H752" s="14">
        <v>480</v>
      </c>
      <c r="I752" s="14"/>
      <c r="J752" s="14">
        <f>K752+L752+M752</f>
        <v>480</v>
      </c>
      <c r="K752" s="14"/>
      <c r="L752" s="14">
        <v>480</v>
      </c>
      <c r="M752" s="14"/>
      <c r="N752" s="7">
        <f t="shared" si="217"/>
        <v>100</v>
      </c>
      <c r="O752" s="7"/>
      <c r="P752" s="7">
        <f t="shared" si="211"/>
        <v>100</v>
      </c>
      <c r="Q752" s="7"/>
    </row>
    <row r="753" spans="1:17" ht="79.5" customHeight="1">
      <c r="A753" s="79"/>
      <c r="B753" s="71"/>
      <c r="C753" s="71"/>
      <c r="D753" s="77" t="s">
        <v>77</v>
      </c>
      <c r="E753" s="4"/>
      <c r="F753" s="14">
        <f>F754</f>
        <v>480</v>
      </c>
      <c r="G753" s="14"/>
      <c r="H753" s="14">
        <f t="shared" ref="H753:L753" si="218">H754</f>
        <v>480</v>
      </c>
      <c r="I753" s="14"/>
      <c r="J753" s="14">
        <f t="shared" si="218"/>
        <v>480</v>
      </c>
      <c r="K753" s="14"/>
      <c r="L753" s="14">
        <f t="shared" si="218"/>
        <v>480</v>
      </c>
      <c r="M753" s="14"/>
      <c r="N753" s="7">
        <f t="shared" si="217"/>
        <v>100</v>
      </c>
      <c r="O753" s="7"/>
      <c r="P753" s="7">
        <f t="shared" si="211"/>
        <v>100</v>
      </c>
      <c r="Q753" s="7"/>
    </row>
    <row r="754" spans="1:17" ht="77.25" customHeight="1">
      <c r="A754" s="78"/>
      <c r="B754" s="72"/>
      <c r="C754" s="72"/>
      <c r="D754" s="78"/>
      <c r="E754" s="4" t="s">
        <v>93</v>
      </c>
      <c r="F754" s="14">
        <f>G754+H754+I754</f>
        <v>480</v>
      </c>
      <c r="G754" s="14"/>
      <c r="H754" s="14">
        <v>480</v>
      </c>
      <c r="I754" s="14"/>
      <c r="J754" s="14">
        <f>K754+L754+M754</f>
        <v>480</v>
      </c>
      <c r="K754" s="14"/>
      <c r="L754" s="14">
        <v>480</v>
      </c>
      <c r="M754" s="14"/>
      <c r="N754" s="7">
        <f t="shared" si="217"/>
        <v>100</v>
      </c>
      <c r="O754" s="7"/>
      <c r="P754" s="7">
        <f t="shared" si="211"/>
        <v>100</v>
      </c>
      <c r="Q754" s="7"/>
    </row>
    <row r="755" spans="1:17" ht="45" customHeight="1">
      <c r="A755" s="77" t="s">
        <v>94</v>
      </c>
      <c r="B755" s="70" t="s">
        <v>95</v>
      </c>
      <c r="C755" s="70" t="s">
        <v>81</v>
      </c>
      <c r="D755" s="17" t="s">
        <v>16</v>
      </c>
      <c r="E755" s="4"/>
      <c r="F755" s="14">
        <f>F756</f>
        <v>152.69999999999999</v>
      </c>
      <c r="G755" s="14"/>
      <c r="H755" s="14">
        <f t="shared" ref="H755:L756" si="219">H756</f>
        <v>152.69999999999999</v>
      </c>
      <c r="I755" s="14"/>
      <c r="J755" s="14">
        <f t="shared" si="219"/>
        <v>145.6</v>
      </c>
      <c r="K755" s="14"/>
      <c r="L755" s="14">
        <f t="shared" si="219"/>
        <v>145.6</v>
      </c>
      <c r="M755" s="14"/>
      <c r="N755" s="7">
        <f t="shared" si="217"/>
        <v>95.350360183366078</v>
      </c>
      <c r="O755" s="7"/>
      <c r="P755" s="7">
        <f t="shared" si="211"/>
        <v>95.350360183366078</v>
      </c>
      <c r="Q755" s="7"/>
    </row>
    <row r="756" spans="1:17" ht="83.25" customHeight="1">
      <c r="A756" s="79"/>
      <c r="B756" s="71"/>
      <c r="C756" s="71"/>
      <c r="D756" s="77" t="s">
        <v>73</v>
      </c>
      <c r="E756" s="4"/>
      <c r="F756" s="14">
        <f>F757</f>
        <v>152.69999999999999</v>
      </c>
      <c r="G756" s="14"/>
      <c r="H756" s="14">
        <f t="shared" si="219"/>
        <v>152.69999999999999</v>
      </c>
      <c r="I756" s="14"/>
      <c r="J756" s="14">
        <f t="shared" si="219"/>
        <v>145.6</v>
      </c>
      <c r="K756" s="14"/>
      <c r="L756" s="14">
        <f t="shared" si="219"/>
        <v>145.6</v>
      </c>
      <c r="M756" s="14"/>
      <c r="N756" s="7">
        <f t="shared" si="217"/>
        <v>95.350360183366078</v>
      </c>
      <c r="O756" s="7"/>
      <c r="P756" s="7">
        <f t="shared" si="211"/>
        <v>95.350360183366078</v>
      </c>
      <c r="Q756" s="7"/>
    </row>
    <row r="757" spans="1:17">
      <c r="A757" s="78"/>
      <c r="B757" s="72"/>
      <c r="C757" s="72"/>
      <c r="D757" s="78"/>
      <c r="E757" s="4" t="str">
        <f>E760</f>
        <v>92704123922678430500</v>
      </c>
      <c r="F757" s="14">
        <f t="shared" ref="F757:L757" si="220">F760</f>
        <v>152.69999999999999</v>
      </c>
      <c r="G757" s="14"/>
      <c r="H757" s="14">
        <f t="shared" si="220"/>
        <v>152.69999999999999</v>
      </c>
      <c r="I757" s="14"/>
      <c r="J757" s="14">
        <f t="shared" si="220"/>
        <v>145.6</v>
      </c>
      <c r="K757" s="14"/>
      <c r="L757" s="14">
        <f t="shared" si="220"/>
        <v>145.6</v>
      </c>
      <c r="M757" s="14"/>
      <c r="N757" s="7">
        <f t="shared" si="217"/>
        <v>95.350360183366078</v>
      </c>
      <c r="O757" s="7"/>
      <c r="P757" s="7">
        <f t="shared" si="211"/>
        <v>95.350360183366078</v>
      </c>
      <c r="Q757" s="7"/>
    </row>
    <row r="758" spans="1:17" ht="56.25" customHeight="1">
      <c r="A758" s="77" t="s">
        <v>96</v>
      </c>
      <c r="B758" s="70" t="s">
        <v>95</v>
      </c>
      <c r="C758" s="108" t="s">
        <v>97</v>
      </c>
      <c r="D758" s="17" t="s">
        <v>16</v>
      </c>
      <c r="E758" s="4"/>
      <c r="F758" s="14">
        <f>F759</f>
        <v>152.69999999999999</v>
      </c>
      <c r="G758" s="14"/>
      <c r="H758" s="14">
        <f t="shared" ref="H758:L758" si="221">H759</f>
        <v>152.69999999999999</v>
      </c>
      <c r="I758" s="14"/>
      <c r="J758" s="14">
        <f t="shared" si="221"/>
        <v>145.6</v>
      </c>
      <c r="K758" s="14"/>
      <c r="L758" s="14">
        <f t="shared" si="221"/>
        <v>145.6</v>
      </c>
      <c r="M758" s="14"/>
      <c r="N758" s="7">
        <f t="shared" si="217"/>
        <v>95.350360183366078</v>
      </c>
      <c r="O758" s="7"/>
      <c r="P758" s="7">
        <f t="shared" si="211"/>
        <v>95.350360183366078</v>
      </c>
      <c r="Q758" s="7"/>
    </row>
    <row r="759" spans="1:17" ht="113.25" customHeight="1">
      <c r="A759" s="79"/>
      <c r="B759" s="71"/>
      <c r="C759" s="108"/>
      <c r="D759" s="77" t="s">
        <v>77</v>
      </c>
      <c r="E759" s="4"/>
      <c r="F759" s="14">
        <f>F760</f>
        <v>152.69999999999999</v>
      </c>
      <c r="G759" s="14"/>
      <c r="H759" s="14">
        <f>H760</f>
        <v>152.69999999999999</v>
      </c>
      <c r="I759" s="14"/>
      <c r="J759" s="14">
        <f>J760</f>
        <v>145.6</v>
      </c>
      <c r="K759" s="14"/>
      <c r="L759" s="14">
        <v>145.6</v>
      </c>
      <c r="M759" s="14"/>
      <c r="N759" s="7">
        <f t="shared" si="217"/>
        <v>95.350360183366078</v>
      </c>
      <c r="O759" s="7"/>
      <c r="P759" s="7">
        <f t="shared" si="211"/>
        <v>95.350360183366078</v>
      </c>
      <c r="Q759" s="7"/>
    </row>
    <row r="760" spans="1:17">
      <c r="A760" s="78"/>
      <c r="B760" s="72"/>
      <c r="C760" s="108"/>
      <c r="D760" s="78"/>
      <c r="E760" s="4" t="s">
        <v>98</v>
      </c>
      <c r="F760" s="14">
        <f>G760+H760+I760</f>
        <v>152.69999999999999</v>
      </c>
      <c r="G760" s="14"/>
      <c r="H760" s="14">
        <v>152.69999999999999</v>
      </c>
      <c r="I760" s="14"/>
      <c r="J760" s="14">
        <f>K760+L760+M760</f>
        <v>145.6</v>
      </c>
      <c r="K760" s="14"/>
      <c r="L760" s="14">
        <v>145.6</v>
      </c>
      <c r="M760" s="14"/>
      <c r="N760" s="7">
        <f t="shared" si="217"/>
        <v>95.350360183366078</v>
      </c>
      <c r="O760" s="7"/>
      <c r="P760" s="7">
        <f t="shared" si="211"/>
        <v>95.350360183366078</v>
      </c>
      <c r="Q760" s="7"/>
    </row>
    <row r="761" spans="1:17" ht="83.25" customHeight="1">
      <c r="A761" s="64" t="s">
        <v>99</v>
      </c>
      <c r="B761" s="64" t="s">
        <v>100</v>
      </c>
      <c r="C761" s="64" t="s">
        <v>101</v>
      </c>
      <c r="D761" s="24" t="s">
        <v>16</v>
      </c>
      <c r="E761" s="4"/>
      <c r="F761" s="14">
        <f>F762</f>
        <v>8660.2000000000007</v>
      </c>
      <c r="G761" s="14"/>
      <c r="H761" s="14"/>
      <c r="I761" s="14">
        <f t="shared" ref="I761:M762" si="222">I762</f>
        <v>8660.2000000000007</v>
      </c>
      <c r="J761" s="14">
        <f t="shared" si="222"/>
        <v>8660.2000000000007</v>
      </c>
      <c r="K761" s="14"/>
      <c r="L761" s="14"/>
      <c r="M761" s="14">
        <f t="shared" si="222"/>
        <v>8660.2000000000007</v>
      </c>
      <c r="N761" s="7">
        <f t="shared" si="217"/>
        <v>100</v>
      </c>
      <c r="O761" s="7"/>
      <c r="P761" s="7"/>
      <c r="Q761" s="7">
        <f t="shared" si="191"/>
        <v>100</v>
      </c>
    </row>
    <row r="762" spans="1:17" ht="83.25" customHeight="1">
      <c r="A762" s="65"/>
      <c r="B762" s="65"/>
      <c r="C762" s="65"/>
      <c r="D762" s="98" t="s">
        <v>73</v>
      </c>
      <c r="E762" s="4"/>
      <c r="F762" s="14">
        <f>F763</f>
        <v>8660.2000000000007</v>
      </c>
      <c r="G762" s="14"/>
      <c r="H762" s="14"/>
      <c r="I762" s="14">
        <f t="shared" si="222"/>
        <v>8660.2000000000007</v>
      </c>
      <c r="J762" s="14">
        <f t="shared" si="222"/>
        <v>8660.2000000000007</v>
      </c>
      <c r="K762" s="14"/>
      <c r="L762" s="14"/>
      <c r="M762" s="14">
        <f t="shared" si="222"/>
        <v>8660.2000000000007</v>
      </c>
      <c r="N762" s="7">
        <f t="shared" si="217"/>
        <v>100</v>
      </c>
      <c r="O762" s="7"/>
      <c r="P762" s="7"/>
      <c r="Q762" s="7">
        <f t="shared" si="191"/>
        <v>100</v>
      </c>
    </row>
    <row r="763" spans="1:17">
      <c r="A763" s="66"/>
      <c r="B763" s="66"/>
      <c r="C763" s="66"/>
      <c r="D763" s="100"/>
      <c r="E763" s="4" t="str">
        <f>E766</f>
        <v>92703093930188060500</v>
      </c>
      <c r="F763" s="14">
        <f t="shared" ref="F763:M763" si="223">F766</f>
        <v>8660.2000000000007</v>
      </c>
      <c r="G763" s="14"/>
      <c r="H763" s="14"/>
      <c r="I763" s="14">
        <f t="shared" si="223"/>
        <v>8660.2000000000007</v>
      </c>
      <c r="J763" s="14">
        <f t="shared" si="223"/>
        <v>8660.2000000000007</v>
      </c>
      <c r="K763" s="14"/>
      <c r="L763" s="14"/>
      <c r="M763" s="14">
        <f t="shared" si="223"/>
        <v>8660.2000000000007</v>
      </c>
      <c r="N763" s="7">
        <f t="shared" si="217"/>
        <v>100</v>
      </c>
      <c r="O763" s="7"/>
      <c r="P763" s="7"/>
      <c r="Q763" s="7">
        <f t="shared" si="191"/>
        <v>100</v>
      </c>
    </row>
    <row r="764" spans="1:17" ht="70.5" customHeight="1">
      <c r="A764" s="70" t="s">
        <v>102</v>
      </c>
      <c r="B764" s="70" t="s">
        <v>103</v>
      </c>
      <c r="C764" s="70" t="s">
        <v>104</v>
      </c>
      <c r="D764" s="17" t="s">
        <v>16</v>
      </c>
      <c r="E764" s="4"/>
      <c r="F764" s="14">
        <f t="shared" ref="F764:M765" si="224">F765</f>
        <v>8660.2000000000007</v>
      </c>
      <c r="G764" s="14"/>
      <c r="H764" s="14"/>
      <c r="I764" s="14">
        <f t="shared" si="224"/>
        <v>8660.2000000000007</v>
      </c>
      <c r="J764" s="14">
        <f t="shared" si="224"/>
        <v>8660.2000000000007</v>
      </c>
      <c r="K764" s="14"/>
      <c r="L764" s="14"/>
      <c r="M764" s="14">
        <f t="shared" si="224"/>
        <v>8660.2000000000007</v>
      </c>
      <c r="N764" s="7">
        <f t="shared" si="217"/>
        <v>100</v>
      </c>
      <c r="O764" s="7"/>
      <c r="P764" s="7"/>
      <c r="Q764" s="7">
        <f t="shared" si="191"/>
        <v>100</v>
      </c>
    </row>
    <row r="765" spans="1:17" ht="70.5" customHeight="1">
      <c r="A765" s="71"/>
      <c r="B765" s="71"/>
      <c r="C765" s="71"/>
      <c r="D765" s="98" t="s">
        <v>73</v>
      </c>
      <c r="E765" s="4"/>
      <c r="F765" s="14">
        <f t="shared" si="224"/>
        <v>8660.2000000000007</v>
      </c>
      <c r="G765" s="14"/>
      <c r="H765" s="14"/>
      <c r="I765" s="14">
        <f t="shared" si="224"/>
        <v>8660.2000000000007</v>
      </c>
      <c r="J765" s="14">
        <f t="shared" si="224"/>
        <v>8660.2000000000007</v>
      </c>
      <c r="K765" s="14"/>
      <c r="L765" s="14"/>
      <c r="M765" s="14">
        <f t="shared" si="224"/>
        <v>8660.2000000000007</v>
      </c>
      <c r="N765" s="7">
        <f t="shared" si="217"/>
        <v>100</v>
      </c>
      <c r="O765" s="7"/>
      <c r="P765" s="7"/>
      <c r="Q765" s="7">
        <f t="shared" si="191"/>
        <v>100</v>
      </c>
    </row>
    <row r="766" spans="1:17">
      <c r="A766" s="72"/>
      <c r="B766" s="72"/>
      <c r="C766" s="72"/>
      <c r="D766" s="100"/>
      <c r="E766" s="4" t="str">
        <f>E769</f>
        <v>92703093930188060500</v>
      </c>
      <c r="F766" s="14">
        <f t="shared" ref="F766:M766" si="225">F769</f>
        <v>8660.2000000000007</v>
      </c>
      <c r="G766" s="14"/>
      <c r="H766" s="14"/>
      <c r="I766" s="14">
        <f t="shared" si="225"/>
        <v>8660.2000000000007</v>
      </c>
      <c r="J766" s="14">
        <f t="shared" si="225"/>
        <v>8660.2000000000007</v>
      </c>
      <c r="K766" s="14"/>
      <c r="L766" s="14"/>
      <c r="M766" s="14">
        <f t="shared" si="225"/>
        <v>8660.2000000000007</v>
      </c>
      <c r="N766" s="7">
        <f t="shared" si="217"/>
        <v>100</v>
      </c>
      <c r="O766" s="7"/>
      <c r="P766" s="7"/>
      <c r="Q766" s="7">
        <f t="shared" si="191"/>
        <v>100</v>
      </c>
    </row>
    <row r="767" spans="1:17" ht="49.5" customHeight="1">
      <c r="A767" s="70" t="s">
        <v>105</v>
      </c>
      <c r="B767" s="70" t="s">
        <v>106</v>
      </c>
      <c r="C767" s="70" t="s">
        <v>107</v>
      </c>
      <c r="D767" s="19" t="s">
        <v>38</v>
      </c>
      <c r="E767" s="4"/>
      <c r="F767" s="14">
        <f>F768</f>
        <v>8660.2000000000007</v>
      </c>
      <c r="G767" s="14"/>
      <c r="H767" s="14"/>
      <c r="I767" s="14">
        <f t="shared" ref="I767:M768" si="226">I768</f>
        <v>8660.2000000000007</v>
      </c>
      <c r="J767" s="14">
        <f t="shared" si="226"/>
        <v>8660.2000000000007</v>
      </c>
      <c r="K767" s="14"/>
      <c r="L767" s="14"/>
      <c r="M767" s="14">
        <f t="shared" si="226"/>
        <v>8660.2000000000007</v>
      </c>
      <c r="N767" s="7">
        <f t="shared" si="217"/>
        <v>100</v>
      </c>
      <c r="O767" s="7"/>
      <c r="P767" s="7"/>
      <c r="Q767" s="7">
        <f t="shared" ref="Q767:Q830" si="227">M767/I767*100</f>
        <v>100</v>
      </c>
    </row>
    <row r="768" spans="1:17" ht="49.5" customHeight="1">
      <c r="A768" s="71"/>
      <c r="B768" s="71"/>
      <c r="C768" s="71"/>
      <c r="D768" s="77" t="s">
        <v>55</v>
      </c>
      <c r="E768" s="4"/>
      <c r="F768" s="14">
        <f>F769</f>
        <v>8660.2000000000007</v>
      </c>
      <c r="G768" s="14"/>
      <c r="H768" s="14"/>
      <c r="I768" s="14">
        <f t="shared" si="226"/>
        <v>8660.2000000000007</v>
      </c>
      <c r="J768" s="14">
        <f t="shared" si="226"/>
        <v>8660.2000000000007</v>
      </c>
      <c r="K768" s="14"/>
      <c r="L768" s="14"/>
      <c r="M768" s="14">
        <f t="shared" si="226"/>
        <v>8660.2000000000007</v>
      </c>
      <c r="N768" s="7">
        <f t="shared" si="217"/>
        <v>100</v>
      </c>
      <c r="O768" s="7"/>
      <c r="P768" s="7"/>
      <c r="Q768" s="7">
        <f t="shared" si="227"/>
        <v>100</v>
      </c>
    </row>
    <row r="769" spans="1:17">
      <c r="A769" s="72"/>
      <c r="B769" s="72"/>
      <c r="C769" s="72"/>
      <c r="D769" s="78"/>
      <c r="E769" s="4" t="s">
        <v>108</v>
      </c>
      <c r="F769" s="14">
        <f>G769++H769+I769</f>
        <v>8660.2000000000007</v>
      </c>
      <c r="G769" s="14"/>
      <c r="H769" s="14"/>
      <c r="I769" s="14">
        <v>8660.2000000000007</v>
      </c>
      <c r="J769" s="14">
        <f>K769+L769+M769</f>
        <v>8660.2000000000007</v>
      </c>
      <c r="K769" s="14"/>
      <c r="L769" s="14"/>
      <c r="M769" s="14">
        <v>8660.2000000000007</v>
      </c>
      <c r="N769" s="7">
        <f t="shared" si="217"/>
        <v>100</v>
      </c>
      <c r="O769" s="7"/>
      <c r="P769" s="7"/>
      <c r="Q769" s="7">
        <f t="shared" si="227"/>
        <v>100</v>
      </c>
    </row>
    <row r="770" spans="1:17" ht="45.75" customHeight="1">
      <c r="A770" s="109" t="s">
        <v>109</v>
      </c>
      <c r="B770" s="109" t="s">
        <v>110</v>
      </c>
      <c r="C770" s="109" t="s">
        <v>111</v>
      </c>
      <c r="D770" s="17" t="s">
        <v>16</v>
      </c>
      <c r="E770" s="4"/>
      <c r="F770" s="14">
        <f>F771</f>
        <v>6270.3</v>
      </c>
      <c r="G770" s="14"/>
      <c r="H770" s="14"/>
      <c r="I770" s="14">
        <f t="shared" ref="I770:M770" si="228">I771</f>
        <v>6270.3</v>
      </c>
      <c r="J770" s="14">
        <f t="shared" si="228"/>
        <v>5171.1000000000004</v>
      </c>
      <c r="K770" s="14"/>
      <c r="L770" s="14"/>
      <c r="M770" s="14">
        <f t="shared" si="228"/>
        <v>5171.1000000000004</v>
      </c>
      <c r="N770" s="7">
        <f t="shared" si="217"/>
        <v>82.469738290033973</v>
      </c>
      <c r="O770" s="7"/>
      <c r="P770" s="7"/>
      <c r="Q770" s="7">
        <f t="shared" si="227"/>
        <v>82.469738290033973</v>
      </c>
    </row>
    <row r="771" spans="1:17" ht="45.75" customHeight="1">
      <c r="A771" s="110"/>
      <c r="B771" s="110"/>
      <c r="C771" s="110"/>
      <c r="D771" s="77" t="s">
        <v>112</v>
      </c>
      <c r="E771" s="4"/>
      <c r="F771" s="14">
        <f>F772+F773+F774</f>
        <v>6270.3</v>
      </c>
      <c r="G771" s="14"/>
      <c r="H771" s="14"/>
      <c r="I771" s="14">
        <f t="shared" ref="I771:M771" si="229">I772+I773+I774</f>
        <v>6270.3</v>
      </c>
      <c r="J771" s="14">
        <f t="shared" si="229"/>
        <v>5171.1000000000004</v>
      </c>
      <c r="K771" s="14"/>
      <c r="L771" s="14"/>
      <c r="M771" s="14">
        <f t="shared" si="229"/>
        <v>5171.1000000000004</v>
      </c>
      <c r="N771" s="7">
        <f t="shared" si="217"/>
        <v>82.469738290033973</v>
      </c>
      <c r="O771" s="7"/>
      <c r="P771" s="7"/>
      <c r="Q771" s="7">
        <f t="shared" si="227"/>
        <v>82.469738290033973</v>
      </c>
    </row>
    <row r="772" spans="1:17">
      <c r="A772" s="110"/>
      <c r="B772" s="110"/>
      <c r="C772" s="110"/>
      <c r="D772" s="79"/>
      <c r="E772" s="4" t="str">
        <f>E777</f>
        <v>92701063940182010100</v>
      </c>
      <c r="F772" s="14">
        <f t="shared" ref="F772:M774" si="230">F777</f>
        <v>5387.1</v>
      </c>
      <c r="G772" s="14"/>
      <c r="H772" s="14"/>
      <c r="I772" s="14">
        <f t="shared" si="230"/>
        <v>5387.1</v>
      </c>
      <c r="J772" s="14">
        <f t="shared" si="230"/>
        <v>4646.1000000000004</v>
      </c>
      <c r="K772" s="14"/>
      <c r="L772" s="14"/>
      <c r="M772" s="14">
        <f t="shared" si="230"/>
        <v>4646.1000000000004</v>
      </c>
      <c r="N772" s="7">
        <f t="shared" si="217"/>
        <v>86.244918416216521</v>
      </c>
      <c r="O772" s="7"/>
      <c r="P772" s="7"/>
      <c r="Q772" s="7">
        <f t="shared" si="227"/>
        <v>86.244918416216521</v>
      </c>
    </row>
    <row r="773" spans="1:17">
      <c r="A773" s="110"/>
      <c r="B773" s="110"/>
      <c r="C773" s="110"/>
      <c r="D773" s="79"/>
      <c r="E773" s="4" t="str">
        <f>E778</f>
        <v>92701063940182010200</v>
      </c>
      <c r="F773" s="14">
        <f t="shared" si="230"/>
        <v>881.2</v>
      </c>
      <c r="G773" s="14"/>
      <c r="H773" s="14"/>
      <c r="I773" s="14">
        <f t="shared" si="230"/>
        <v>881.2</v>
      </c>
      <c r="J773" s="14">
        <f t="shared" si="230"/>
        <v>525</v>
      </c>
      <c r="K773" s="14"/>
      <c r="L773" s="14"/>
      <c r="M773" s="14">
        <f t="shared" si="230"/>
        <v>525</v>
      </c>
      <c r="N773" s="7">
        <f t="shared" si="217"/>
        <v>59.577848388561051</v>
      </c>
      <c r="O773" s="7"/>
      <c r="P773" s="7"/>
      <c r="Q773" s="7">
        <f t="shared" si="227"/>
        <v>59.577848388561051</v>
      </c>
    </row>
    <row r="774" spans="1:17">
      <c r="A774" s="110"/>
      <c r="B774" s="110"/>
      <c r="C774" s="110"/>
      <c r="D774" s="79"/>
      <c r="E774" s="4" t="str">
        <f>E779</f>
        <v>92701063940182010800</v>
      </c>
      <c r="F774" s="14">
        <f t="shared" si="230"/>
        <v>2</v>
      </c>
      <c r="G774" s="14"/>
      <c r="H774" s="14"/>
      <c r="I774" s="14">
        <f t="shared" si="230"/>
        <v>2</v>
      </c>
      <c r="J774" s="14">
        <f t="shared" si="230"/>
        <v>0</v>
      </c>
      <c r="K774" s="14"/>
      <c r="L774" s="14"/>
      <c r="M774" s="14">
        <f t="shared" si="230"/>
        <v>0</v>
      </c>
      <c r="N774" s="7">
        <f t="shared" si="217"/>
        <v>0</v>
      </c>
      <c r="O774" s="7"/>
      <c r="P774" s="7"/>
      <c r="Q774" s="7">
        <f t="shared" si="227"/>
        <v>0</v>
      </c>
    </row>
    <row r="775" spans="1:17" ht="66.75" customHeight="1">
      <c r="A775" s="109" t="s">
        <v>113</v>
      </c>
      <c r="B775" s="109" t="s">
        <v>114</v>
      </c>
      <c r="C775" s="109" t="s">
        <v>115</v>
      </c>
      <c r="D775" s="17" t="s">
        <v>16</v>
      </c>
      <c r="E775" s="4"/>
      <c r="F775" s="14">
        <f>F776</f>
        <v>6270.3</v>
      </c>
      <c r="G775" s="14"/>
      <c r="H775" s="14"/>
      <c r="I775" s="14">
        <f t="shared" ref="I775:M775" si="231">I776</f>
        <v>6270.3</v>
      </c>
      <c r="J775" s="14">
        <f t="shared" si="231"/>
        <v>5171.1000000000004</v>
      </c>
      <c r="K775" s="14"/>
      <c r="L775" s="14"/>
      <c r="M775" s="14">
        <f t="shared" si="231"/>
        <v>5171.1000000000004</v>
      </c>
      <c r="N775" s="7">
        <f t="shared" si="217"/>
        <v>82.469738290033973</v>
      </c>
      <c r="O775" s="7"/>
      <c r="P775" s="7"/>
      <c r="Q775" s="7">
        <f t="shared" si="227"/>
        <v>82.469738290033973</v>
      </c>
    </row>
    <row r="776" spans="1:17" ht="43.5" customHeight="1">
      <c r="A776" s="110"/>
      <c r="B776" s="110"/>
      <c r="C776" s="110"/>
      <c r="D776" s="77" t="s">
        <v>112</v>
      </c>
      <c r="E776" s="4"/>
      <c r="F776" s="14">
        <f>F777+F778+F779</f>
        <v>6270.3</v>
      </c>
      <c r="G776" s="14"/>
      <c r="H776" s="14"/>
      <c r="I776" s="14">
        <f t="shared" ref="I776:M776" si="232">I777+I778+I779</f>
        <v>6270.3</v>
      </c>
      <c r="J776" s="14">
        <f t="shared" si="232"/>
        <v>5171.1000000000004</v>
      </c>
      <c r="K776" s="14"/>
      <c r="L776" s="14"/>
      <c r="M776" s="14">
        <f t="shared" si="232"/>
        <v>5171.1000000000004</v>
      </c>
      <c r="N776" s="7">
        <f t="shared" si="217"/>
        <v>82.469738290033973</v>
      </c>
      <c r="O776" s="7"/>
      <c r="P776" s="7"/>
      <c r="Q776" s="7">
        <f t="shared" si="227"/>
        <v>82.469738290033973</v>
      </c>
    </row>
    <row r="777" spans="1:17" ht="18" customHeight="1">
      <c r="A777" s="110"/>
      <c r="B777" s="110"/>
      <c r="C777" s="110"/>
      <c r="D777" s="79"/>
      <c r="E777" s="4" t="str">
        <f>E782</f>
        <v>92701063940182010100</v>
      </c>
      <c r="F777" s="14">
        <f t="shared" ref="F777:M779" si="233">F782</f>
        <v>5387.1</v>
      </c>
      <c r="G777" s="14"/>
      <c r="H777" s="14"/>
      <c r="I777" s="14">
        <f t="shared" si="233"/>
        <v>5387.1</v>
      </c>
      <c r="J777" s="14">
        <f t="shared" si="233"/>
        <v>4646.1000000000004</v>
      </c>
      <c r="K777" s="14"/>
      <c r="L777" s="14"/>
      <c r="M777" s="14">
        <f t="shared" si="233"/>
        <v>4646.1000000000004</v>
      </c>
      <c r="N777" s="7">
        <f t="shared" si="217"/>
        <v>86.244918416216521</v>
      </c>
      <c r="O777" s="7"/>
      <c r="P777" s="7"/>
      <c r="Q777" s="7">
        <f t="shared" si="227"/>
        <v>86.244918416216521</v>
      </c>
    </row>
    <row r="778" spans="1:17">
      <c r="A778" s="110"/>
      <c r="B778" s="110"/>
      <c r="C778" s="110"/>
      <c r="D778" s="79"/>
      <c r="E778" s="4" t="str">
        <f>E783</f>
        <v>92701063940182010200</v>
      </c>
      <c r="F778" s="14">
        <f t="shared" si="233"/>
        <v>881.2</v>
      </c>
      <c r="G778" s="14"/>
      <c r="H778" s="14"/>
      <c r="I778" s="14">
        <f t="shared" si="233"/>
        <v>881.2</v>
      </c>
      <c r="J778" s="14">
        <f t="shared" si="233"/>
        <v>525</v>
      </c>
      <c r="K778" s="14"/>
      <c r="L778" s="14"/>
      <c r="M778" s="14">
        <f t="shared" si="233"/>
        <v>525</v>
      </c>
      <c r="N778" s="7">
        <f t="shared" si="217"/>
        <v>59.577848388561051</v>
      </c>
      <c r="O778" s="7"/>
      <c r="P778" s="7"/>
      <c r="Q778" s="7">
        <f t="shared" si="227"/>
        <v>59.577848388561051</v>
      </c>
    </row>
    <row r="779" spans="1:17">
      <c r="A779" s="110"/>
      <c r="B779" s="110"/>
      <c r="C779" s="110"/>
      <c r="D779" s="79"/>
      <c r="E779" s="4" t="str">
        <f>E784</f>
        <v>92701063940182010800</v>
      </c>
      <c r="F779" s="14">
        <f t="shared" si="233"/>
        <v>2</v>
      </c>
      <c r="G779" s="14"/>
      <c r="H779" s="14"/>
      <c r="I779" s="14">
        <f t="shared" si="233"/>
        <v>2</v>
      </c>
      <c r="J779" s="14">
        <f t="shared" si="233"/>
        <v>0</v>
      </c>
      <c r="K779" s="14"/>
      <c r="L779" s="14"/>
      <c r="M779" s="14">
        <f t="shared" si="233"/>
        <v>0</v>
      </c>
      <c r="N779" s="7">
        <f t="shared" si="217"/>
        <v>0</v>
      </c>
      <c r="O779" s="7"/>
      <c r="P779" s="7"/>
      <c r="Q779" s="7">
        <f t="shared" si="227"/>
        <v>0</v>
      </c>
    </row>
    <row r="780" spans="1:17" ht="55.5" customHeight="1">
      <c r="A780" s="87" t="s">
        <v>116</v>
      </c>
      <c r="B780" s="87" t="s">
        <v>117</v>
      </c>
      <c r="C780" s="87" t="s">
        <v>118</v>
      </c>
      <c r="D780" s="17" t="s">
        <v>16</v>
      </c>
      <c r="E780" s="4"/>
      <c r="F780" s="14">
        <f>F781</f>
        <v>6270.3</v>
      </c>
      <c r="G780" s="14"/>
      <c r="H780" s="14"/>
      <c r="I780" s="14">
        <f t="shared" ref="I780:M780" si="234">I781</f>
        <v>6270.3</v>
      </c>
      <c r="J780" s="14">
        <f t="shared" si="234"/>
        <v>5171.1000000000004</v>
      </c>
      <c r="K780" s="14"/>
      <c r="L780" s="14"/>
      <c r="M780" s="14">
        <f t="shared" si="234"/>
        <v>5171.1000000000004</v>
      </c>
      <c r="N780" s="7">
        <f t="shared" si="217"/>
        <v>82.469738290033973</v>
      </c>
      <c r="O780" s="7"/>
      <c r="P780" s="7"/>
      <c r="Q780" s="7">
        <f t="shared" si="227"/>
        <v>82.469738290033973</v>
      </c>
    </row>
    <row r="781" spans="1:17" ht="55.5" customHeight="1">
      <c r="A781" s="111"/>
      <c r="B781" s="111"/>
      <c r="C781" s="111"/>
      <c r="D781" s="70" t="s">
        <v>112</v>
      </c>
      <c r="E781" s="4"/>
      <c r="F781" s="14">
        <f>F782+F783+F784</f>
        <v>6270.3</v>
      </c>
      <c r="G781" s="14"/>
      <c r="H781" s="14"/>
      <c r="I781" s="14">
        <f t="shared" ref="I781:M781" si="235">I782+I783+I784</f>
        <v>6270.3</v>
      </c>
      <c r="J781" s="14">
        <f t="shared" si="235"/>
        <v>5171.1000000000004</v>
      </c>
      <c r="K781" s="14"/>
      <c r="L781" s="14"/>
      <c r="M781" s="14">
        <f t="shared" si="235"/>
        <v>5171.1000000000004</v>
      </c>
      <c r="N781" s="7">
        <f t="shared" si="217"/>
        <v>82.469738290033973</v>
      </c>
      <c r="O781" s="7"/>
      <c r="P781" s="7"/>
      <c r="Q781" s="7">
        <f t="shared" si="227"/>
        <v>82.469738290033973</v>
      </c>
    </row>
    <row r="782" spans="1:17">
      <c r="A782" s="111"/>
      <c r="B782" s="111"/>
      <c r="C782" s="111"/>
      <c r="D782" s="71"/>
      <c r="E782" s="4" t="s">
        <v>119</v>
      </c>
      <c r="F782" s="14">
        <f>G782+H782+I782</f>
        <v>5387.1</v>
      </c>
      <c r="G782" s="14"/>
      <c r="H782" s="14"/>
      <c r="I782" s="14">
        <v>5387.1</v>
      </c>
      <c r="J782" s="14">
        <f>K782+L782+M782</f>
        <v>4646.1000000000004</v>
      </c>
      <c r="K782" s="14"/>
      <c r="L782" s="14"/>
      <c r="M782" s="14">
        <v>4646.1000000000004</v>
      </c>
      <c r="N782" s="7">
        <f t="shared" si="217"/>
        <v>86.244918416216521</v>
      </c>
      <c r="O782" s="7"/>
      <c r="P782" s="7"/>
      <c r="Q782" s="7">
        <f t="shared" si="227"/>
        <v>86.244918416216521</v>
      </c>
    </row>
    <row r="783" spans="1:17">
      <c r="A783" s="111"/>
      <c r="B783" s="111"/>
      <c r="C783" s="111"/>
      <c r="D783" s="71"/>
      <c r="E783" s="4" t="s">
        <v>120</v>
      </c>
      <c r="F783" s="14">
        <f>G783+H783+I783</f>
        <v>881.2</v>
      </c>
      <c r="G783" s="14"/>
      <c r="H783" s="14"/>
      <c r="I783" s="14">
        <v>881.2</v>
      </c>
      <c r="J783" s="14">
        <f>K783+L783+M783</f>
        <v>525</v>
      </c>
      <c r="K783" s="14"/>
      <c r="L783" s="14"/>
      <c r="M783" s="14">
        <v>525</v>
      </c>
      <c r="N783" s="7">
        <f t="shared" si="217"/>
        <v>59.577848388561051</v>
      </c>
      <c r="O783" s="7"/>
      <c r="P783" s="7"/>
      <c r="Q783" s="7">
        <f t="shared" si="227"/>
        <v>59.577848388561051</v>
      </c>
    </row>
    <row r="784" spans="1:17">
      <c r="A784" s="111"/>
      <c r="B784" s="111"/>
      <c r="C784" s="111"/>
      <c r="D784" s="71"/>
      <c r="E784" s="4" t="s">
        <v>121</v>
      </c>
      <c r="F784" s="14">
        <f>G784+H784+I784</f>
        <v>2</v>
      </c>
      <c r="G784" s="14"/>
      <c r="H784" s="14"/>
      <c r="I784" s="14">
        <v>2</v>
      </c>
      <c r="J784" s="14">
        <f>K784+L784+M784</f>
        <v>0</v>
      </c>
      <c r="K784" s="14"/>
      <c r="L784" s="14"/>
      <c r="M784" s="14">
        <v>0</v>
      </c>
      <c r="N784" s="7">
        <f t="shared" si="217"/>
        <v>0</v>
      </c>
      <c r="O784" s="7"/>
      <c r="P784" s="7"/>
      <c r="Q784" s="7">
        <f t="shared" si="227"/>
        <v>0</v>
      </c>
    </row>
    <row r="785" spans="1:17" ht="80.45" customHeight="1">
      <c r="A785" s="67" t="s">
        <v>34</v>
      </c>
      <c r="B785" s="67" t="s">
        <v>579</v>
      </c>
      <c r="C785" s="67" t="s">
        <v>678</v>
      </c>
      <c r="D785" s="22" t="s">
        <v>16</v>
      </c>
      <c r="E785" s="10"/>
      <c r="F785" s="12">
        <f>F786+F812</f>
        <v>57943.350889999994</v>
      </c>
      <c r="G785" s="12">
        <f t="shared" ref="G785:M785" si="236">G786+G812</f>
        <v>1384.18</v>
      </c>
      <c r="H785" s="12">
        <f t="shared" si="236"/>
        <v>4211.6540000000005</v>
      </c>
      <c r="I785" s="12">
        <f t="shared" si="236"/>
        <v>52347.516889999992</v>
      </c>
      <c r="J785" s="12">
        <f t="shared" si="236"/>
        <v>42663.142169999999</v>
      </c>
      <c r="K785" s="12">
        <f t="shared" si="236"/>
        <v>0</v>
      </c>
      <c r="L785" s="12">
        <f t="shared" si="236"/>
        <v>2553.7835100000002</v>
      </c>
      <c r="M785" s="12">
        <f t="shared" si="236"/>
        <v>40109.357660000001</v>
      </c>
      <c r="N785" s="12">
        <f t="shared" si="217"/>
        <v>73.629055818659779</v>
      </c>
      <c r="O785" s="12">
        <f t="shared" si="217"/>
        <v>0</v>
      </c>
      <c r="P785" s="12">
        <f t="shared" si="217"/>
        <v>60.636118494064327</v>
      </c>
      <c r="Q785" s="12">
        <f t="shared" si="227"/>
        <v>76.621318532230404</v>
      </c>
    </row>
    <row r="786" spans="1:17" ht="22.5" customHeight="1">
      <c r="A786" s="68"/>
      <c r="B786" s="68"/>
      <c r="C786" s="68"/>
      <c r="D786" s="56" t="s">
        <v>538</v>
      </c>
      <c r="E786" s="4"/>
      <c r="F786" s="14">
        <f>SUM(F787:F811)</f>
        <v>56686.155379999997</v>
      </c>
      <c r="G786" s="14">
        <f t="shared" ref="G786:M786" si="237">SUM(G787:G811)</f>
        <v>1384.18</v>
      </c>
      <c r="H786" s="14">
        <f t="shared" si="237"/>
        <v>2954.45849</v>
      </c>
      <c r="I786" s="14">
        <f t="shared" si="237"/>
        <v>52347.516889999992</v>
      </c>
      <c r="J786" s="14">
        <f t="shared" si="237"/>
        <v>41405.946660000001</v>
      </c>
      <c r="K786" s="14">
        <f t="shared" si="237"/>
        <v>0</v>
      </c>
      <c r="L786" s="14">
        <f t="shared" si="237"/>
        <v>1296.588</v>
      </c>
      <c r="M786" s="14">
        <f t="shared" si="237"/>
        <v>40109.357660000001</v>
      </c>
      <c r="N786" s="7">
        <f t="shared" si="217"/>
        <v>73.044196386987366</v>
      </c>
      <c r="O786" s="7">
        <f t="shared" si="217"/>
        <v>0</v>
      </c>
      <c r="P786" s="7">
        <f t="shared" si="217"/>
        <v>43.88580866472082</v>
      </c>
      <c r="Q786" s="7">
        <f t="shared" si="227"/>
        <v>76.621318532230404</v>
      </c>
    </row>
    <row r="787" spans="1:17">
      <c r="A787" s="68"/>
      <c r="B787" s="68"/>
      <c r="C787" s="68"/>
      <c r="D787" s="57"/>
      <c r="E787" s="4" t="s">
        <v>541</v>
      </c>
      <c r="F787" s="14">
        <f t="shared" ref="F787:F796" si="238">I787</f>
        <v>22000</v>
      </c>
      <c r="G787" s="14"/>
      <c r="H787" s="14"/>
      <c r="I787" s="14">
        <v>22000</v>
      </c>
      <c r="J787" s="14">
        <f t="shared" ref="J787:J796" si="239">M787</f>
        <v>17542.450980000001</v>
      </c>
      <c r="K787" s="14"/>
      <c r="L787" s="14"/>
      <c r="M787" s="14">
        <v>17542.450980000001</v>
      </c>
      <c r="N787" s="14">
        <f t="shared" si="217"/>
        <v>79.738413545454563</v>
      </c>
      <c r="O787" s="14"/>
      <c r="P787" s="7"/>
      <c r="Q787" s="7">
        <f t="shared" si="227"/>
        <v>79.738413545454563</v>
      </c>
    </row>
    <row r="788" spans="1:17">
      <c r="A788" s="68"/>
      <c r="B788" s="68"/>
      <c r="C788" s="68"/>
      <c r="D788" s="57"/>
      <c r="E788" s="4" t="s">
        <v>542</v>
      </c>
      <c r="F788" s="14">
        <f t="shared" si="238"/>
        <v>6070.875</v>
      </c>
      <c r="G788" s="14"/>
      <c r="H788" s="14"/>
      <c r="I788" s="14">
        <v>6070.875</v>
      </c>
      <c r="J788" s="14">
        <f t="shared" si="239"/>
        <v>4600.2418100000004</v>
      </c>
      <c r="K788" s="14"/>
      <c r="L788" s="14"/>
      <c r="M788" s="14">
        <v>4600.2418100000004</v>
      </c>
      <c r="N788" s="14">
        <f t="shared" si="217"/>
        <v>75.775597586838799</v>
      </c>
      <c r="O788" s="14"/>
      <c r="P788" s="7"/>
      <c r="Q788" s="7">
        <f t="shared" si="227"/>
        <v>75.775597586838799</v>
      </c>
    </row>
    <row r="789" spans="1:17">
      <c r="A789" s="68"/>
      <c r="B789" s="68"/>
      <c r="C789" s="68"/>
      <c r="D789" s="57"/>
      <c r="E789" s="4" t="s">
        <v>543</v>
      </c>
      <c r="F789" s="14">
        <f t="shared" si="238"/>
        <v>1630</v>
      </c>
      <c r="G789" s="14"/>
      <c r="H789" s="14"/>
      <c r="I789" s="14">
        <v>1630</v>
      </c>
      <c r="J789" s="14">
        <f t="shared" si="239"/>
        <v>1474.05295</v>
      </c>
      <c r="K789" s="14"/>
      <c r="L789" s="14"/>
      <c r="M789" s="14">
        <v>1474.05295</v>
      </c>
      <c r="N789" s="14">
        <f t="shared" si="217"/>
        <v>90.432696319018405</v>
      </c>
      <c r="O789" s="14"/>
      <c r="P789" s="7"/>
      <c r="Q789" s="7">
        <f t="shared" si="227"/>
        <v>90.432696319018405</v>
      </c>
    </row>
    <row r="790" spans="1:17">
      <c r="A790" s="68"/>
      <c r="B790" s="68"/>
      <c r="C790" s="68"/>
      <c r="D790" s="57"/>
      <c r="E790" s="4" t="s">
        <v>546</v>
      </c>
      <c r="F790" s="14">
        <f t="shared" si="238"/>
        <v>1768.5</v>
      </c>
      <c r="G790" s="14"/>
      <c r="H790" s="14"/>
      <c r="I790" s="14">
        <v>1768.5</v>
      </c>
      <c r="J790" s="14">
        <f t="shared" si="239"/>
        <v>1476.52</v>
      </c>
      <c r="K790" s="14"/>
      <c r="L790" s="14"/>
      <c r="M790" s="14">
        <v>1476.52</v>
      </c>
      <c r="N790" s="14">
        <f t="shared" si="217"/>
        <v>83.489963245688443</v>
      </c>
      <c r="O790" s="14"/>
      <c r="P790" s="7"/>
      <c r="Q790" s="7">
        <f t="shared" si="227"/>
        <v>83.489963245688443</v>
      </c>
    </row>
    <row r="791" spans="1:17">
      <c r="A791" s="68"/>
      <c r="B791" s="68"/>
      <c r="C791" s="68"/>
      <c r="D791" s="57"/>
      <c r="E791" s="4" t="s">
        <v>662</v>
      </c>
      <c r="F791" s="14">
        <f t="shared" si="238"/>
        <v>1500</v>
      </c>
      <c r="G791" s="14"/>
      <c r="H791" s="14"/>
      <c r="I791" s="14">
        <v>1500</v>
      </c>
      <c r="J791" s="14">
        <f t="shared" si="239"/>
        <v>1310.1170999999999</v>
      </c>
      <c r="K791" s="14"/>
      <c r="L791" s="14"/>
      <c r="M791" s="14">
        <v>1310.1170999999999</v>
      </c>
      <c r="N791" s="14">
        <f t="shared" si="217"/>
        <v>87.341139999999996</v>
      </c>
      <c r="O791" s="14"/>
      <c r="P791" s="7"/>
      <c r="Q791" s="7">
        <f t="shared" si="227"/>
        <v>87.341139999999996</v>
      </c>
    </row>
    <row r="792" spans="1:17">
      <c r="A792" s="68"/>
      <c r="B792" s="68"/>
      <c r="C792" s="68"/>
      <c r="D792" s="57"/>
      <c r="E792" s="4" t="s">
        <v>663</v>
      </c>
      <c r="F792" s="14">
        <f t="shared" si="238"/>
        <v>779</v>
      </c>
      <c r="G792" s="14"/>
      <c r="H792" s="14"/>
      <c r="I792" s="14">
        <v>779</v>
      </c>
      <c r="J792" s="14">
        <f t="shared" si="239"/>
        <v>575.77116000000001</v>
      </c>
      <c r="K792" s="14"/>
      <c r="L792" s="14"/>
      <c r="M792" s="14">
        <v>575.77116000000001</v>
      </c>
      <c r="N792" s="14">
        <f t="shared" si="217"/>
        <v>73.91157381258023</v>
      </c>
      <c r="O792" s="14"/>
      <c r="P792" s="7"/>
      <c r="Q792" s="7">
        <f t="shared" si="227"/>
        <v>73.91157381258023</v>
      </c>
    </row>
    <row r="793" spans="1:17">
      <c r="A793" s="68"/>
      <c r="B793" s="68"/>
      <c r="C793" s="68"/>
      <c r="D793" s="57"/>
      <c r="E793" s="4" t="s">
        <v>664</v>
      </c>
      <c r="F793" s="14">
        <f t="shared" si="238"/>
        <v>23</v>
      </c>
      <c r="G793" s="14"/>
      <c r="H793" s="14"/>
      <c r="I793" s="14">
        <v>23</v>
      </c>
      <c r="J793" s="14">
        <f t="shared" si="239"/>
        <v>0</v>
      </c>
      <c r="K793" s="14"/>
      <c r="L793" s="14"/>
      <c r="M793" s="14">
        <v>0</v>
      </c>
      <c r="N793" s="14">
        <f t="shared" si="217"/>
        <v>0</v>
      </c>
      <c r="O793" s="14"/>
      <c r="P793" s="7"/>
      <c r="Q793" s="7">
        <f t="shared" si="227"/>
        <v>0</v>
      </c>
    </row>
    <row r="794" spans="1:17">
      <c r="A794" s="68"/>
      <c r="B794" s="68"/>
      <c r="C794" s="68"/>
      <c r="D794" s="57"/>
      <c r="E794" s="4" t="s">
        <v>551</v>
      </c>
      <c r="F794" s="14">
        <f t="shared" si="238"/>
        <v>1040.17</v>
      </c>
      <c r="G794" s="14"/>
      <c r="H794" s="14"/>
      <c r="I794" s="14">
        <v>1040.17</v>
      </c>
      <c r="J794" s="14">
        <f t="shared" si="239"/>
        <v>275.90976999999998</v>
      </c>
      <c r="K794" s="14"/>
      <c r="L794" s="14"/>
      <c r="M794" s="14">
        <v>275.90976999999998</v>
      </c>
      <c r="N794" s="14">
        <f t="shared" si="217"/>
        <v>26.525449686108999</v>
      </c>
      <c r="O794" s="14"/>
      <c r="P794" s="7"/>
      <c r="Q794" s="7">
        <f t="shared" si="227"/>
        <v>26.525449686108999</v>
      </c>
    </row>
    <row r="795" spans="1:17">
      <c r="A795" s="68"/>
      <c r="B795" s="68"/>
      <c r="C795" s="68"/>
      <c r="D795" s="57"/>
      <c r="E795" s="4" t="s">
        <v>666</v>
      </c>
      <c r="F795" s="14">
        <f t="shared" si="238"/>
        <v>112.23</v>
      </c>
      <c r="G795" s="14"/>
      <c r="H795" s="14"/>
      <c r="I795" s="14">
        <v>112.23</v>
      </c>
      <c r="J795" s="14">
        <f t="shared" si="239"/>
        <v>112.23</v>
      </c>
      <c r="K795" s="14"/>
      <c r="L795" s="14"/>
      <c r="M795" s="14">
        <v>112.23</v>
      </c>
      <c r="N795" s="14">
        <f t="shared" si="217"/>
        <v>100</v>
      </c>
      <c r="O795" s="14"/>
      <c r="P795" s="7"/>
      <c r="Q795" s="7">
        <f t="shared" si="227"/>
        <v>100</v>
      </c>
    </row>
    <row r="796" spans="1:17">
      <c r="A796" s="68"/>
      <c r="B796" s="68"/>
      <c r="C796" s="68"/>
      <c r="D796" s="57"/>
      <c r="E796" s="4" t="s">
        <v>665</v>
      </c>
      <c r="F796" s="14">
        <f t="shared" si="238"/>
        <v>428.75689</v>
      </c>
      <c r="G796" s="14"/>
      <c r="H796" s="14"/>
      <c r="I796" s="14">
        <v>428.75689</v>
      </c>
      <c r="J796" s="14">
        <f t="shared" si="239"/>
        <v>428.75689</v>
      </c>
      <c r="K796" s="14"/>
      <c r="L796" s="14"/>
      <c r="M796" s="14">
        <v>428.75689</v>
      </c>
      <c r="N796" s="14">
        <f t="shared" si="217"/>
        <v>100</v>
      </c>
      <c r="O796" s="14"/>
      <c r="P796" s="7"/>
      <c r="Q796" s="7">
        <f t="shared" si="227"/>
        <v>100</v>
      </c>
    </row>
    <row r="797" spans="1:17">
      <c r="A797" s="68"/>
      <c r="B797" s="68"/>
      <c r="C797" s="68"/>
      <c r="D797" s="57"/>
      <c r="E797" s="4" t="s">
        <v>584</v>
      </c>
      <c r="F797" s="14">
        <v>260</v>
      </c>
      <c r="G797" s="14"/>
      <c r="H797" s="14"/>
      <c r="I797" s="14">
        <v>260</v>
      </c>
      <c r="J797" s="14">
        <v>0</v>
      </c>
      <c r="K797" s="14"/>
      <c r="L797" s="14"/>
      <c r="M797" s="14">
        <v>0</v>
      </c>
      <c r="N797" s="14">
        <f t="shared" si="217"/>
        <v>0</v>
      </c>
      <c r="O797" s="14"/>
      <c r="P797" s="7"/>
      <c r="Q797" s="7">
        <f t="shared" si="227"/>
        <v>0</v>
      </c>
    </row>
    <row r="798" spans="1:17">
      <c r="A798" s="68"/>
      <c r="B798" s="68"/>
      <c r="C798" s="68"/>
      <c r="D798" s="57"/>
      <c r="E798" s="4" t="s">
        <v>585</v>
      </c>
      <c r="F798" s="14">
        <f>SUM(I798+H798+G798)</f>
        <v>80.185000000000002</v>
      </c>
      <c r="G798" s="14"/>
      <c r="H798" s="14"/>
      <c r="I798" s="14">
        <v>80.185000000000002</v>
      </c>
      <c r="J798" s="14">
        <f>SUM(M798+L798+K798)</f>
        <v>4.0069999999999997</v>
      </c>
      <c r="K798" s="14"/>
      <c r="L798" s="14"/>
      <c r="M798" s="14">
        <v>4.0069999999999997</v>
      </c>
      <c r="N798" s="14">
        <f t="shared" si="217"/>
        <v>4.9971939889006665</v>
      </c>
      <c r="O798" s="14"/>
      <c r="P798" s="7"/>
      <c r="Q798" s="7">
        <f t="shared" si="227"/>
        <v>4.9971939889006665</v>
      </c>
    </row>
    <row r="799" spans="1:17">
      <c r="A799" s="68"/>
      <c r="B799" s="68"/>
      <c r="C799" s="68"/>
      <c r="D799" s="57"/>
      <c r="E799" s="4" t="s">
        <v>587</v>
      </c>
      <c r="F799" s="14">
        <v>1384.18</v>
      </c>
      <c r="G799" s="14">
        <v>1384.18</v>
      </c>
      <c r="H799" s="14"/>
      <c r="I799" s="14"/>
      <c r="J799" s="14">
        <v>0</v>
      </c>
      <c r="K799" s="14">
        <v>0</v>
      </c>
      <c r="L799" s="14"/>
      <c r="M799" s="14"/>
      <c r="N799" s="14">
        <f t="shared" si="217"/>
        <v>0</v>
      </c>
      <c r="O799" s="14">
        <f t="shared" si="217"/>
        <v>0</v>
      </c>
      <c r="P799" s="7"/>
      <c r="Q799" s="7"/>
    </row>
    <row r="800" spans="1:17">
      <c r="A800" s="68"/>
      <c r="B800" s="68"/>
      <c r="C800" s="68"/>
      <c r="D800" s="57"/>
      <c r="E800" s="4" t="s">
        <v>588</v>
      </c>
      <c r="F800" s="14">
        <v>1135.45949</v>
      </c>
      <c r="G800" s="14"/>
      <c r="H800" s="14">
        <v>1135.45949</v>
      </c>
      <c r="I800" s="14"/>
      <c r="J800" s="14">
        <v>0</v>
      </c>
      <c r="K800" s="14"/>
      <c r="L800" s="14">
        <v>0</v>
      </c>
      <c r="M800" s="14"/>
      <c r="N800" s="14">
        <f t="shared" si="217"/>
        <v>0</v>
      </c>
      <c r="O800" s="14"/>
      <c r="P800" s="7">
        <f t="shared" ref="P800:P829" si="240">L800/H800*100</f>
        <v>0</v>
      </c>
      <c r="Q800" s="7"/>
    </row>
    <row r="801" spans="1:17">
      <c r="A801" s="68"/>
      <c r="B801" s="68"/>
      <c r="C801" s="68"/>
      <c r="D801" s="57"/>
      <c r="E801" s="4" t="s">
        <v>558</v>
      </c>
      <c r="F801" s="14">
        <v>7919.6</v>
      </c>
      <c r="G801" s="14"/>
      <c r="H801" s="14"/>
      <c r="I801" s="14">
        <v>7919.6</v>
      </c>
      <c r="J801" s="14">
        <v>7178.7</v>
      </c>
      <c r="K801" s="14"/>
      <c r="L801" s="14"/>
      <c r="M801" s="14">
        <v>7178.7</v>
      </c>
      <c r="N801" s="14">
        <f t="shared" ref="N801:O863" si="241">J801/F801*100</f>
        <v>90.644729531794539</v>
      </c>
      <c r="O801" s="14"/>
      <c r="P801" s="7"/>
      <c r="Q801" s="7">
        <f t="shared" si="227"/>
        <v>90.644729531794539</v>
      </c>
    </row>
    <row r="802" spans="1:17">
      <c r="A802" s="68"/>
      <c r="B802" s="68"/>
      <c r="C802" s="68"/>
      <c r="D802" s="57"/>
      <c r="E802" s="4" t="s">
        <v>559</v>
      </c>
      <c r="F802" s="14">
        <v>5721.6</v>
      </c>
      <c r="G802" s="14"/>
      <c r="H802" s="14"/>
      <c r="I802" s="14">
        <v>5721.6</v>
      </c>
      <c r="J802" s="14">
        <v>2728.1</v>
      </c>
      <c r="K802" s="14"/>
      <c r="L802" s="14"/>
      <c r="M802" s="14">
        <v>2728.1</v>
      </c>
      <c r="N802" s="14">
        <f t="shared" si="241"/>
        <v>47.680718680089477</v>
      </c>
      <c r="O802" s="14"/>
      <c r="P802" s="7"/>
      <c r="Q802" s="7">
        <f t="shared" si="227"/>
        <v>47.680718680089477</v>
      </c>
    </row>
    <row r="803" spans="1:17">
      <c r="A803" s="68"/>
      <c r="B803" s="68"/>
      <c r="C803" s="68"/>
      <c r="D803" s="57"/>
      <c r="E803" s="4" t="s">
        <v>560</v>
      </c>
      <c r="F803" s="14">
        <v>3</v>
      </c>
      <c r="G803" s="14"/>
      <c r="H803" s="14"/>
      <c r="I803" s="14">
        <v>3</v>
      </c>
      <c r="J803" s="14">
        <v>3</v>
      </c>
      <c r="K803" s="14"/>
      <c r="L803" s="14"/>
      <c r="M803" s="14">
        <v>3</v>
      </c>
      <c r="N803" s="14">
        <f t="shared" si="241"/>
        <v>100</v>
      </c>
      <c r="O803" s="14"/>
      <c r="P803" s="7"/>
      <c r="Q803" s="7">
        <f t="shared" si="227"/>
        <v>100</v>
      </c>
    </row>
    <row r="804" spans="1:17">
      <c r="A804" s="68"/>
      <c r="B804" s="68"/>
      <c r="C804" s="68"/>
      <c r="D804" s="57"/>
      <c r="E804" s="4" t="s">
        <v>564</v>
      </c>
      <c r="F804" s="14">
        <v>855</v>
      </c>
      <c r="G804" s="14"/>
      <c r="H804" s="14">
        <v>855</v>
      </c>
      <c r="I804" s="14"/>
      <c r="J804" s="14">
        <v>653.44000000000005</v>
      </c>
      <c r="K804" s="14"/>
      <c r="L804" s="14">
        <v>653.44000000000005</v>
      </c>
      <c r="M804" s="14"/>
      <c r="N804" s="14">
        <f t="shared" si="241"/>
        <v>76.425730994152048</v>
      </c>
      <c r="O804" s="14"/>
      <c r="P804" s="7">
        <f t="shared" si="240"/>
        <v>76.425730994152048</v>
      </c>
      <c r="Q804" s="7"/>
    </row>
    <row r="805" spans="1:17">
      <c r="A805" s="68"/>
      <c r="B805" s="68"/>
      <c r="C805" s="68"/>
      <c r="D805" s="57"/>
      <c r="E805" s="4" t="s">
        <v>565</v>
      </c>
      <c r="F805" s="14">
        <v>63</v>
      </c>
      <c r="G805" s="14"/>
      <c r="H805" s="14">
        <v>63</v>
      </c>
      <c r="I805" s="14"/>
      <c r="J805" s="14">
        <v>0</v>
      </c>
      <c r="K805" s="14"/>
      <c r="L805" s="14">
        <v>0</v>
      </c>
      <c r="M805" s="14"/>
      <c r="N805" s="14">
        <f t="shared" si="241"/>
        <v>0</v>
      </c>
      <c r="O805" s="14"/>
      <c r="P805" s="7">
        <f t="shared" si="240"/>
        <v>0</v>
      </c>
      <c r="Q805" s="7"/>
    </row>
    <row r="806" spans="1:17">
      <c r="A806" s="68"/>
      <c r="B806" s="68"/>
      <c r="C806" s="68"/>
      <c r="D806" s="57"/>
      <c r="E806" s="4" t="s">
        <v>566</v>
      </c>
      <c r="F806" s="14">
        <v>481</v>
      </c>
      <c r="G806" s="14"/>
      <c r="H806" s="14">
        <v>481</v>
      </c>
      <c r="I806" s="14"/>
      <c r="J806" s="14">
        <v>358.971</v>
      </c>
      <c r="K806" s="14"/>
      <c r="L806" s="14">
        <v>358.97</v>
      </c>
      <c r="M806" s="14"/>
      <c r="N806" s="14">
        <f t="shared" si="241"/>
        <v>74.630145530145526</v>
      </c>
      <c r="O806" s="14"/>
      <c r="P806" s="7">
        <f t="shared" si="240"/>
        <v>74.629937629937643</v>
      </c>
      <c r="Q806" s="7"/>
    </row>
    <row r="807" spans="1:17">
      <c r="A807" s="68"/>
      <c r="B807" s="68"/>
      <c r="C807" s="68"/>
      <c r="D807" s="57"/>
      <c r="E807" s="4" t="s">
        <v>567</v>
      </c>
      <c r="F807" s="14">
        <v>20</v>
      </c>
      <c r="G807" s="14"/>
      <c r="H807" s="14">
        <v>20</v>
      </c>
      <c r="I807" s="14"/>
      <c r="J807" s="14">
        <v>0</v>
      </c>
      <c r="K807" s="14"/>
      <c r="L807" s="14">
        <v>0</v>
      </c>
      <c r="M807" s="14"/>
      <c r="N807" s="14">
        <f t="shared" si="241"/>
        <v>0</v>
      </c>
      <c r="O807" s="14"/>
      <c r="P807" s="7">
        <f t="shared" si="240"/>
        <v>0</v>
      </c>
      <c r="Q807" s="7"/>
    </row>
    <row r="808" spans="1:17">
      <c r="A808" s="68"/>
      <c r="B808" s="68"/>
      <c r="C808" s="68"/>
      <c r="D808" s="57"/>
      <c r="E808" s="4" t="s">
        <v>570</v>
      </c>
      <c r="F808" s="14">
        <v>360.209</v>
      </c>
      <c r="G808" s="14"/>
      <c r="H808" s="14">
        <v>360.209</v>
      </c>
      <c r="I808" s="14"/>
      <c r="J808" s="14">
        <v>244.38800000000001</v>
      </c>
      <c r="K808" s="14"/>
      <c r="L808" s="14">
        <v>244.38800000000001</v>
      </c>
      <c r="M808" s="14"/>
      <c r="N808" s="14">
        <f t="shared" si="241"/>
        <v>67.846167086330439</v>
      </c>
      <c r="O808" s="14"/>
      <c r="P808" s="7">
        <f t="shared" si="240"/>
        <v>67.846167086330439</v>
      </c>
      <c r="Q808" s="7"/>
    </row>
    <row r="809" spans="1:17">
      <c r="A809" s="68"/>
      <c r="B809" s="68"/>
      <c r="C809" s="68"/>
      <c r="D809" s="57"/>
      <c r="E809" s="4" t="s">
        <v>571</v>
      </c>
      <c r="F809" s="14">
        <v>39.79</v>
      </c>
      <c r="G809" s="14"/>
      <c r="H809" s="14">
        <v>39.79</v>
      </c>
      <c r="I809" s="14"/>
      <c r="J809" s="14">
        <v>39.79</v>
      </c>
      <c r="K809" s="14"/>
      <c r="L809" s="14">
        <v>39.79</v>
      </c>
      <c r="M809" s="14"/>
      <c r="N809" s="14">
        <f t="shared" si="241"/>
        <v>100</v>
      </c>
      <c r="O809" s="14"/>
      <c r="P809" s="7">
        <f t="shared" si="240"/>
        <v>100</v>
      </c>
      <c r="Q809" s="7"/>
    </row>
    <row r="810" spans="1:17">
      <c r="A810" s="68"/>
      <c r="B810" s="68"/>
      <c r="C810" s="68"/>
      <c r="D810" s="57"/>
      <c r="E810" s="4" t="s">
        <v>577</v>
      </c>
      <c r="F810" s="14">
        <v>2988.1</v>
      </c>
      <c r="G810" s="14"/>
      <c r="H810" s="14"/>
      <c r="I810" s="14">
        <v>2988.1</v>
      </c>
      <c r="J810" s="14">
        <v>2390.4</v>
      </c>
      <c r="K810" s="14"/>
      <c r="L810" s="14"/>
      <c r="M810" s="14">
        <v>2390.4</v>
      </c>
      <c r="N810" s="14">
        <f t="shared" si="241"/>
        <v>79.997322713429938</v>
      </c>
      <c r="O810" s="14"/>
      <c r="P810" s="7"/>
      <c r="Q810" s="7">
        <f t="shared" si="227"/>
        <v>79.997322713429938</v>
      </c>
    </row>
    <row r="811" spans="1:17">
      <c r="A811" s="68"/>
      <c r="B811" s="68"/>
      <c r="C811" s="68"/>
      <c r="D811" s="58"/>
      <c r="E811" s="4" t="s">
        <v>578</v>
      </c>
      <c r="F811" s="14">
        <v>22.5</v>
      </c>
      <c r="G811" s="14"/>
      <c r="H811" s="14"/>
      <c r="I811" s="14">
        <v>22.5</v>
      </c>
      <c r="J811" s="14">
        <v>9.1</v>
      </c>
      <c r="K811" s="14"/>
      <c r="L811" s="14"/>
      <c r="M811" s="14">
        <v>9.1</v>
      </c>
      <c r="N811" s="14">
        <f t="shared" ref="N811:N812" si="242">J811/F811*100</f>
        <v>40.444444444444443</v>
      </c>
      <c r="O811" s="14"/>
      <c r="P811" s="7"/>
      <c r="Q811" s="7">
        <f t="shared" ref="Q811" si="243">M811/I811*100</f>
        <v>40.444444444444443</v>
      </c>
    </row>
    <row r="812" spans="1:17" ht="36.75" customHeight="1">
      <c r="A812" s="68"/>
      <c r="B812" s="68"/>
      <c r="C812" s="68"/>
      <c r="D812" s="17" t="s">
        <v>667</v>
      </c>
      <c r="E812" s="4" t="s">
        <v>589</v>
      </c>
      <c r="F812" s="14">
        <v>1257.19551</v>
      </c>
      <c r="G812" s="14"/>
      <c r="H812" s="14">
        <v>1257.19551</v>
      </c>
      <c r="I812" s="14"/>
      <c r="J812" s="14">
        <v>1257.19551</v>
      </c>
      <c r="K812" s="14"/>
      <c r="L812" s="14">
        <v>1257.19551</v>
      </c>
      <c r="M812" s="14"/>
      <c r="N812" s="14">
        <f t="shared" si="242"/>
        <v>100</v>
      </c>
      <c r="O812" s="14"/>
      <c r="P812" s="7">
        <f t="shared" ref="P812" si="244">L812/H812*100</f>
        <v>100</v>
      </c>
      <c r="Q812" s="7"/>
    </row>
    <row r="813" spans="1:17" ht="25.5" customHeight="1">
      <c r="A813" s="70" t="s">
        <v>18</v>
      </c>
      <c r="B813" s="70" t="s">
        <v>110</v>
      </c>
      <c r="C813" s="70"/>
      <c r="D813" s="24" t="s">
        <v>16</v>
      </c>
      <c r="E813" s="4"/>
      <c r="F813" s="14">
        <f>F814+F829</f>
        <v>39469.551889999995</v>
      </c>
      <c r="G813" s="14">
        <f t="shared" ref="G813:M813" si="245">G814+G829</f>
        <v>1384.18</v>
      </c>
      <c r="H813" s="14">
        <f t="shared" si="245"/>
        <v>2392.6549999999997</v>
      </c>
      <c r="I813" s="14">
        <f t="shared" si="245"/>
        <v>35692.716889999996</v>
      </c>
      <c r="J813" s="14">
        <f t="shared" si="245"/>
        <v>29057.253170000004</v>
      </c>
      <c r="K813" s="14">
        <f t="shared" si="245"/>
        <v>0</v>
      </c>
      <c r="L813" s="14">
        <f t="shared" si="245"/>
        <v>1257.19551</v>
      </c>
      <c r="M813" s="14">
        <f t="shared" si="245"/>
        <v>27800.057660000002</v>
      </c>
      <c r="N813" s="14">
        <f t="shared" si="241"/>
        <v>73.619414912490939</v>
      </c>
      <c r="O813" s="14">
        <f t="shared" si="241"/>
        <v>0</v>
      </c>
      <c r="P813" s="7">
        <f t="shared" si="240"/>
        <v>52.543952638387069</v>
      </c>
      <c r="Q813" s="7">
        <f t="shared" si="227"/>
        <v>77.887199637046194</v>
      </c>
    </row>
    <row r="814" spans="1:17" ht="26.25" customHeight="1">
      <c r="A814" s="71"/>
      <c r="B814" s="71" t="s">
        <v>539</v>
      </c>
      <c r="C814" s="71"/>
      <c r="D814" s="112" t="s">
        <v>538</v>
      </c>
      <c r="E814" s="4"/>
      <c r="F814" s="14">
        <f>SUM(F815:F828)</f>
        <v>38212.356379999997</v>
      </c>
      <c r="G814" s="14">
        <f>SUM(G815:G828)</f>
        <v>1384.18</v>
      </c>
      <c r="H814" s="14">
        <f>SUM(H815:H828)</f>
        <v>1135.45949</v>
      </c>
      <c r="I814" s="14">
        <f t="shared" ref="I814:M814" si="246">SUM(I815:I828)</f>
        <v>35692.716889999996</v>
      </c>
      <c r="J814" s="14">
        <f t="shared" si="246"/>
        <v>27800.057660000002</v>
      </c>
      <c r="K814" s="14">
        <f t="shared" si="246"/>
        <v>0</v>
      </c>
      <c r="L814" s="14">
        <f t="shared" si="246"/>
        <v>0</v>
      </c>
      <c r="M814" s="14">
        <f t="shared" si="246"/>
        <v>27800.057660000002</v>
      </c>
      <c r="N814" s="14">
        <f t="shared" si="241"/>
        <v>72.751487460088441</v>
      </c>
      <c r="O814" s="7">
        <f t="shared" si="241"/>
        <v>0</v>
      </c>
      <c r="P814" s="7">
        <f t="shared" si="240"/>
        <v>0</v>
      </c>
      <c r="Q814" s="7">
        <f t="shared" si="227"/>
        <v>77.887199637046194</v>
      </c>
    </row>
    <row r="815" spans="1:17" ht="26.25" customHeight="1">
      <c r="A815" s="71"/>
      <c r="B815" s="71"/>
      <c r="C815" s="71"/>
      <c r="D815" s="113"/>
      <c r="E815" s="4" t="s">
        <v>541</v>
      </c>
      <c r="F815" s="14">
        <f t="shared" ref="F815:F824" si="247">I815</f>
        <v>22000</v>
      </c>
      <c r="G815" s="14"/>
      <c r="H815" s="14"/>
      <c r="I815" s="14">
        <v>22000</v>
      </c>
      <c r="J815" s="14">
        <f t="shared" ref="J815:J824" si="248">M815</f>
        <v>17542.450980000001</v>
      </c>
      <c r="K815" s="14"/>
      <c r="L815" s="14"/>
      <c r="M815" s="14">
        <v>17542.450980000001</v>
      </c>
      <c r="N815" s="14">
        <f t="shared" si="241"/>
        <v>79.738413545454563</v>
      </c>
      <c r="O815" s="7"/>
      <c r="P815" s="7"/>
      <c r="Q815" s="7">
        <f t="shared" si="227"/>
        <v>79.738413545454563</v>
      </c>
    </row>
    <row r="816" spans="1:17" ht="26.25" customHeight="1">
      <c r="A816" s="71"/>
      <c r="B816" s="71"/>
      <c r="C816" s="71"/>
      <c r="D816" s="113"/>
      <c r="E816" s="4" t="s">
        <v>542</v>
      </c>
      <c r="F816" s="14">
        <f t="shared" si="247"/>
        <v>6070.875</v>
      </c>
      <c r="G816" s="14"/>
      <c r="H816" s="14"/>
      <c r="I816" s="14">
        <v>6070.875</v>
      </c>
      <c r="J816" s="14">
        <f t="shared" si="248"/>
        <v>4600.2418100000004</v>
      </c>
      <c r="K816" s="14"/>
      <c r="L816" s="14"/>
      <c r="M816" s="14">
        <v>4600.2418100000004</v>
      </c>
      <c r="N816" s="14">
        <f t="shared" si="241"/>
        <v>75.775597586838799</v>
      </c>
      <c r="O816" s="7"/>
      <c r="P816" s="7"/>
      <c r="Q816" s="7">
        <f t="shared" si="227"/>
        <v>75.775597586838799</v>
      </c>
    </row>
    <row r="817" spans="1:17" ht="26.25" customHeight="1">
      <c r="A817" s="71"/>
      <c r="B817" s="71"/>
      <c r="C817" s="71"/>
      <c r="D817" s="113"/>
      <c r="E817" s="4" t="s">
        <v>543</v>
      </c>
      <c r="F817" s="14">
        <f t="shared" si="247"/>
        <v>1630</v>
      </c>
      <c r="G817" s="14"/>
      <c r="H817" s="14"/>
      <c r="I817" s="14">
        <v>1630</v>
      </c>
      <c r="J817" s="14">
        <f t="shared" si="248"/>
        <v>1474.05295</v>
      </c>
      <c r="K817" s="14"/>
      <c r="L817" s="14"/>
      <c r="M817" s="14">
        <v>1474.05295</v>
      </c>
      <c r="N817" s="14">
        <f t="shared" si="241"/>
        <v>90.432696319018405</v>
      </c>
      <c r="O817" s="7"/>
      <c r="P817" s="7"/>
      <c r="Q817" s="7">
        <f t="shared" si="227"/>
        <v>90.432696319018405</v>
      </c>
    </row>
    <row r="818" spans="1:17" ht="26.25" customHeight="1">
      <c r="A818" s="71"/>
      <c r="B818" s="71"/>
      <c r="C818" s="71"/>
      <c r="D818" s="113"/>
      <c r="E818" s="4" t="s">
        <v>546</v>
      </c>
      <c r="F818" s="14">
        <f t="shared" si="247"/>
        <v>1768.5</v>
      </c>
      <c r="G818" s="14"/>
      <c r="H818" s="14"/>
      <c r="I818" s="14">
        <v>1768.5</v>
      </c>
      <c r="J818" s="14">
        <f t="shared" si="248"/>
        <v>1476.52</v>
      </c>
      <c r="K818" s="14"/>
      <c r="L818" s="14"/>
      <c r="M818" s="14">
        <v>1476.52</v>
      </c>
      <c r="N818" s="14">
        <f t="shared" si="241"/>
        <v>83.489963245688443</v>
      </c>
      <c r="O818" s="7"/>
      <c r="P818" s="7"/>
      <c r="Q818" s="7">
        <f t="shared" si="227"/>
        <v>83.489963245688443</v>
      </c>
    </row>
    <row r="819" spans="1:17" ht="26.25" customHeight="1">
      <c r="A819" s="71"/>
      <c r="B819" s="71"/>
      <c r="C819" s="71"/>
      <c r="D819" s="113"/>
      <c r="E819" s="4" t="s">
        <v>662</v>
      </c>
      <c r="F819" s="14">
        <f t="shared" si="247"/>
        <v>1500</v>
      </c>
      <c r="G819" s="14"/>
      <c r="H819" s="14"/>
      <c r="I819" s="14">
        <v>1500</v>
      </c>
      <c r="J819" s="14">
        <f t="shared" si="248"/>
        <v>1310.1170999999999</v>
      </c>
      <c r="K819" s="14"/>
      <c r="L819" s="14"/>
      <c r="M819" s="14">
        <v>1310.1170999999999</v>
      </c>
      <c r="N819" s="14">
        <f t="shared" si="241"/>
        <v>87.341139999999996</v>
      </c>
      <c r="O819" s="7"/>
      <c r="P819" s="7"/>
      <c r="Q819" s="7">
        <f t="shared" si="227"/>
        <v>87.341139999999996</v>
      </c>
    </row>
    <row r="820" spans="1:17" ht="26.25" customHeight="1">
      <c r="A820" s="71"/>
      <c r="B820" s="71"/>
      <c r="C820" s="71"/>
      <c r="D820" s="113"/>
      <c r="E820" s="4" t="s">
        <v>663</v>
      </c>
      <c r="F820" s="14">
        <f t="shared" si="247"/>
        <v>779</v>
      </c>
      <c r="G820" s="14"/>
      <c r="H820" s="14"/>
      <c r="I820" s="14">
        <v>779</v>
      </c>
      <c r="J820" s="14">
        <f t="shared" si="248"/>
        <v>575.77116000000001</v>
      </c>
      <c r="K820" s="14"/>
      <c r="L820" s="14"/>
      <c r="M820" s="14">
        <v>575.77116000000001</v>
      </c>
      <c r="N820" s="14">
        <f t="shared" si="241"/>
        <v>73.91157381258023</v>
      </c>
      <c r="O820" s="7"/>
      <c r="P820" s="7"/>
      <c r="Q820" s="7">
        <f t="shared" si="227"/>
        <v>73.91157381258023</v>
      </c>
    </row>
    <row r="821" spans="1:17" ht="26.25" customHeight="1">
      <c r="A821" s="71"/>
      <c r="B821" s="71"/>
      <c r="C821" s="71"/>
      <c r="D821" s="113"/>
      <c r="E821" s="4" t="s">
        <v>664</v>
      </c>
      <c r="F821" s="14">
        <f t="shared" si="247"/>
        <v>23</v>
      </c>
      <c r="G821" s="14"/>
      <c r="H821" s="14"/>
      <c r="I821" s="14">
        <v>23</v>
      </c>
      <c r="J821" s="14">
        <f t="shared" si="248"/>
        <v>0</v>
      </c>
      <c r="K821" s="14"/>
      <c r="L821" s="14"/>
      <c r="M821" s="14">
        <v>0</v>
      </c>
      <c r="N821" s="14">
        <f t="shared" si="241"/>
        <v>0</v>
      </c>
      <c r="O821" s="7"/>
      <c r="P821" s="7"/>
      <c r="Q821" s="7">
        <f t="shared" si="227"/>
        <v>0</v>
      </c>
    </row>
    <row r="822" spans="1:17" ht="26.25" customHeight="1">
      <c r="A822" s="71"/>
      <c r="B822" s="71"/>
      <c r="C822" s="71"/>
      <c r="D822" s="113"/>
      <c r="E822" s="4" t="s">
        <v>551</v>
      </c>
      <c r="F822" s="14">
        <f t="shared" si="247"/>
        <v>1040.17</v>
      </c>
      <c r="G822" s="14"/>
      <c r="H822" s="14"/>
      <c r="I822" s="14">
        <v>1040.17</v>
      </c>
      <c r="J822" s="14">
        <f t="shared" si="248"/>
        <v>275.90976999999998</v>
      </c>
      <c r="K822" s="14"/>
      <c r="L822" s="14"/>
      <c r="M822" s="14">
        <v>275.90976999999998</v>
      </c>
      <c r="N822" s="14">
        <f t="shared" si="241"/>
        <v>26.525449686108999</v>
      </c>
      <c r="O822" s="7"/>
      <c r="P822" s="7"/>
      <c r="Q822" s="7">
        <f t="shared" si="227"/>
        <v>26.525449686108999</v>
      </c>
    </row>
    <row r="823" spans="1:17" ht="26.25" customHeight="1">
      <c r="A823" s="71"/>
      <c r="B823" s="71"/>
      <c r="C823" s="71"/>
      <c r="D823" s="113"/>
      <c r="E823" s="4" t="s">
        <v>666</v>
      </c>
      <c r="F823" s="14">
        <f t="shared" si="247"/>
        <v>112.23</v>
      </c>
      <c r="G823" s="14"/>
      <c r="H823" s="14"/>
      <c r="I823" s="14">
        <v>112.23</v>
      </c>
      <c r="J823" s="14">
        <f t="shared" si="248"/>
        <v>112.23</v>
      </c>
      <c r="K823" s="14"/>
      <c r="L823" s="14"/>
      <c r="M823" s="14">
        <v>112.23</v>
      </c>
      <c r="N823" s="14">
        <f t="shared" si="241"/>
        <v>100</v>
      </c>
      <c r="O823" s="7"/>
      <c r="P823" s="7"/>
      <c r="Q823" s="7">
        <f t="shared" si="227"/>
        <v>100</v>
      </c>
    </row>
    <row r="824" spans="1:17" ht="26.25" customHeight="1">
      <c r="A824" s="71"/>
      <c r="B824" s="71"/>
      <c r="C824" s="71"/>
      <c r="D824" s="113"/>
      <c r="E824" s="4" t="s">
        <v>665</v>
      </c>
      <c r="F824" s="14">
        <f t="shared" si="247"/>
        <v>428.75689</v>
      </c>
      <c r="G824" s="14"/>
      <c r="H824" s="14"/>
      <c r="I824" s="14">
        <v>428.75689</v>
      </c>
      <c r="J824" s="14">
        <f t="shared" si="248"/>
        <v>428.75689</v>
      </c>
      <c r="K824" s="14"/>
      <c r="L824" s="14"/>
      <c r="M824" s="14">
        <v>428.75689</v>
      </c>
      <c r="N824" s="14">
        <f t="shared" si="241"/>
        <v>100</v>
      </c>
      <c r="O824" s="7"/>
      <c r="P824" s="7"/>
      <c r="Q824" s="7">
        <f t="shared" si="227"/>
        <v>100</v>
      </c>
    </row>
    <row r="825" spans="1:17" ht="26.25" customHeight="1">
      <c r="A825" s="71"/>
      <c r="B825" s="71"/>
      <c r="C825" s="71"/>
      <c r="D825" s="113"/>
      <c r="E825" s="4" t="s">
        <v>584</v>
      </c>
      <c r="F825" s="14">
        <v>260</v>
      </c>
      <c r="G825" s="14"/>
      <c r="H825" s="14"/>
      <c r="I825" s="14">
        <v>260</v>
      </c>
      <c r="J825" s="14">
        <v>0</v>
      </c>
      <c r="K825" s="14"/>
      <c r="L825" s="14"/>
      <c r="M825" s="14">
        <v>0</v>
      </c>
      <c r="N825" s="14">
        <f t="shared" si="241"/>
        <v>0</v>
      </c>
      <c r="O825" s="7"/>
      <c r="P825" s="7"/>
      <c r="Q825" s="7">
        <f t="shared" si="227"/>
        <v>0</v>
      </c>
    </row>
    <row r="826" spans="1:17" ht="26.25" customHeight="1">
      <c r="A826" s="71"/>
      <c r="B826" s="71"/>
      <c r="C826" s="71"/>
      <c r="D826" s="113"/>
      <c r="E826" s="4" t="s">
        <v>585</v>
      </c>
      <c r="F826" s="14">
        <f>SUM(I826+H826+G826)</f>
        <v>80.185000000000002</v>
      </c>
      <c r="G826" s="14"/>
      <c r="H826" s="14"/>
      <c r="I826" s="14">
        <v>80.185000000000002</v>
      </c>
      <c r="J826" s="14">
        <f>SUM(M826+L826+K826)</f>
        <v>4.0069999999999997</v>
      </c>
      <c r="K826" s="14"/>
      <c r="L826" s="14"/>
      <c r="M826" s="14">
        <v>4.0069999999999997</v>
      </c>
      <c r="N826" s="14">
        <f t="shared" si="241"/>
        <v>4.9971939889006665</v>
      </c>
      <c r="O826" s="7"/>
      <c r="P826" s="7"/>
      <c r="Q826" s="7">
        <f t="shared" si="227"/>
        <v>4.9971939889006665</v>
      </c>
    </row>
    <row r="827" spans="1:17" ht="26.25" customHeight="1">
      <c r="A827" s="71"/>
      <c r="B827" s="71"/>
      <c r="C827" s="71"/>
      <c r="D827" s="113"/>
      <c r="E827" s="4" t="s">
        <v>587</v>
      </c>
      <c r="F827" s="14">
        <v>1384.18</v>
      </c>
      <c r="G827" s="14">
        <v>1384.18</v>
      </c>
      <c r="H827" s="14"/>
      <c r="I827" s="14"/>
      <c r="J827" s="14">
        <v>0</v>
      </c>
      <c r="K827" s="14">
        <v>0</v>
      </c>
      <c r="L827" s="14"/>
      <c r="M827" s="14"/>
      <c r="N827" s="14">
        <f t="shared" si="241"/>
        <v>0</v>
      </c>
      <c r="O827" s="7">
        <f t="shared" si="241"/>
        <v>0</v>
      </c>
      <c r="P827" s="7"/>
      <c r="Q827" s="7"/>
    </row>
    <row r="828" spans="1:17" ht="26.25" customHeight="1">
      <c r="A828" s="71"/>
      <c r="B828" s="71"/>
      <c r="C828" s="71"/>
      <c r="D828" s="114"/>
      <c r="E828" s="4" t="s">
        <v>588</v>
      </c>
      <c r="F828" s="14">
        <v>1135.45949</v>
      </c>
      <c r="G828" s="14"/>
      <c r="H828" s="14">
        <v>1135.45949</v>
      </c>
      <c r="I828" s="14"/>
      <c r="J828" s="14">
        <v>0</v>
      </c>
      <c r="K828" s="14"/>
      <c r="L828" s="14">
        <v>0</v>
      </c>
      <c r="M828" s="14"/>
      <c r="N828" s="14">
        <f t="shared" si="241"/>
        <v>0</v>
      </c>
      <c r="O828" s="7"/>
      <c r="P828" s="7">
        <f t="shared" si="240"/>
        <v>0</v>
      </c>
      <c r="Q828" s="7"/>
    </row>
    <row r="829" spans="1:17" ht="39.75" customHeight="1">
      <c r="A829" s="71"/>
      <c r="B829" s="71"/>
      <c r="C829" s="71"/>
      <c r="D829" s="24" t="s">
        <v>667</v>
      </c>
      <c r="E829" s="4" t="s">
        <v>589</v>
      </c>
      <c r="F829" s="14">
        <v>1257.19551</v>
      </c>
      <c r="G829" s="14"/>
      <c r="H829" s="14">
        <v>1257.19551</v>
      </c>
      <c r="I829" s="14"/>
      <c r="J829" s="14">
        <v>1257.19551</v>
      </c>
      <c r="K829" s="14"/>
      <c r="L829" s="14">
        <v>1257.19551</v>
      </c>
      <c r="M829" s="14"/>
      <c r="N829" s="14">
        <f t="shared" si="241"/>
        <v>100</v>
      </c>
      <c r="O829" s="7"/>
      <c r="P829" s="7">
        <f t="shared" si="240"/>
        <v>100</v>
      </c>
      <c r="Q829" s="7"/>
    </row>
    <row r="830" spans="1:17" ht="66.75" customHeight="1">
      <c r="A830" s="109" t="s">
        <v>580</v>
      </c>
      <c r="B830" s="109" t="s">
        <v>581</v>
      </c>
      <c r="C830" s="109" t="s">
        <v>540</v>
      </c>
      <c r="D830" s="17" t="s">
        <v>16</v>
      </c>
      <c r="E830" s="4"/>
      <c r="F830" s="14">
        <f>I830</f>
        <v>29700.875</v>
      </c>
      <c r="G830" s="14"/>
      <c r="H830" s="14"/>
      <c r="I830" s="14">
        <f>I832+I833+I834</f>
        <v>29700.875</v>
      </c>
      <c r="J830" s="14">
        <f>M830</f>
        <v>23616.745740000002</v>
      </c>
      <c r="K830" s="14"/>
      <c r="L830" s="14"/>
      <c r="M830" s="14">
        <f>M832+M833+M834</f>
        <v>23616.745740000002</v>
      </c>
      <c r="N830" s="7">
        <f t="shared" si="241"/>
        <v>79.515319801184319</v>
      </c>
      <c r="O830" s="7"/>
      <c r="P830" s="7"/>
      <c r="Q830" s="7">
        <f t="shared" si="227"/>
        <v>79.515319801184319</v>
      </c>
    </row>
    <row r="831" spans="1:17" ht="43.5" customHeight="1">
      <c r="A831" s="110"/>
      <c r="B831" s="110"/>
      <c r="C831" s="110"/>
      <c r="D831" s="77" t="s">
        <v>538</v>
      </c>
      <c r="E831" s="4"/>
      <c r="F831" s="14">
        <f>SUM(F832:F834)</f>
        <v>29700.875</v>
      </c>
      <c r="G831" s="14"/>
      <c r="H831" s="14"/>
      <c r="I831" s="14">
        <f t="shared" ref="I831:M831" si="249">SUM(I832:I834)</f>
        <v>29700.875</v>
      </c>
      <c r="J831" s="14">
        <f t="shared" si="249"/>
        <v>23616.745740000002</v>
      </c>
      <c r="K831" s="14"/>
      <c r="L831" s="14"/>
      <c r="M831" s="14">
        <f t="shared" si="249"/>
        <v>23616.745740000002</v>
      </c>
      <c r="N831" s="7">
        <f t="shared" si="241"/>
        <v>79.515319801184319</v>
      </c>
      <c r="O831" s="7"/>
      <c r="P831" s="7"/>
      <c r="Q831" s="7">
        <f t="shared" ref="Q831:Q855" si="250">M831/I831*100</f>
        <v>79.515319801184319</v>
      </c>
    </row>
    <row r="832" spans="1:17" ht="18" customHeight="1">
      <c r="A832" s="110"/>
      <c r="B832" s="110"/>
      <c r="C832" s="110"/>
      <c r="D832" s="79"/>
      <c r="E832" s="4" t="s">
        <v>541</v>
      </c>
      <c r="F832" s="14">
        <f>I832</f>
        <v>22000</v>
      </c>
      <c r="G832" s="14"/>
      <c r="H832" s="14"/>
      <c r="I832" s="14">
        <v>22000</v>
      </c>
      <c r="J832" s="14">
        <f>M832</f>
        <v>17542.450980000001</v>
      </c>
      <c r="K832" s="14"/>
      <c r="L832" s="14"/>
      <c r="M832" s="14">
        <v>17542.450980000001</v>
      </c>
      <c r="N832" s="7">
        <f t="shared" si="241"/>
        <v>79.738413545454563</v>
      </c>
      <c r="O832" s="7"/>
      <c r="P832" s="7"/>
      <c r="Q832" s="7">
        <f t="shared" si="250"/>
        <v>79.738413545454563</v>
      </c>
    </row>
    <row r="833" spans="1:17">
      <c r="A833" s="110"/>
      <c r="B833" s="110"/>
      <c r="C833" s="110"/>
      <c r="D833" s="79"/>
      <c r="E833" s="4" t="s">
        <v>542</v>
      </c>
      <c r="F833" s="14">
        <f>I833</f>
        <v>6070.875</v>
      </c>
      <c r="G833" s="14"/>
      <c r="H833" s="14"/>
      <c r="I833" s="14">
        <v>6070.875</v>
      </c>
      <c r="J833" s="14">
        <f>M833</f>
        <v>4600.2418100000004</v>
      </c>
      <c r="K833" s="14"/>
      <c r="L833" s="14"/>
      <c r="M833" s="14">
        <v>4600.2418100000004</v>
      </c>
      <c r="N833" s="7">
        <f t="shared" si="241"/>
        <v>75.775597586838799</v>
      </c>
      <c r="O833" s="7"/>
      <c r="P833" s="7"/>
      <c r="Q833" s="7">
        <f t="shared" si="250"/>
        <v>75.775597586838799</v>
      </c>
    </row>
    <row r="834" spans="1:17">
      <c r="A834" s="110"/>
      <c r="B834" s="110"/>
      <c r="C834" s="110"/>
      <c r="D834" s="79"/>
      <c r="E834" s="4" t="s">
        <v>543</v>
      </c>
      <c r="F834" s="14">
        <f>I834</f>
        <v>1630</v>
      </c>
      <c r="G834" s="14"/>
      <c r="H834" s="14"/>
      <c r="I834" s="14">
        <v>1630</v>
      </c>
      <c r="J834" s="14">
        <f>M834</f>
        <v>1474.05295</v>
      </c>
      <c r="K834" s="14"/>
      <c r="L834" s="14"/>
      <c r="M834" s="14">
        <v>1474.05295</v>
      </c>
      <c r="N834" s="7">
        <f t="shared" si="241"/>
        <v>90.432696319018405</v>
      </c>
      <c r="O834" s="7"/>
      <c r="P834" s="7"/>
      <c r="Q834" s="7">
        <f t="shared" si="250"/>
        <v>90.432696319018405</v>
      </c>
    </row>
    <row r="835" spans="1:17" ht="51.75" customHeight="1">
      <c r="A835" s="70" t="s">
        <v>26</v>
      </c>
      <c r="B835" s="70" t="s">
        <v>544</v>
      </c>
      <c r="C835" s="70" t="s">
        <v>545</v>
      </c>
      <c r="D835" s="17" t="s">
        <v>16</v>
      </c>
      <c r="E835" s="4"/>
      <c r="F835" s="14">
        <f>I835</f>
        <v>1768.5</v>
      </c>
      <c r="G835" s="14"/>
      <c r="H835" s="14"/>
      <c r="I835" s="14">
        <v>1768.5</v>
      </c>
      <c r="J835" s="14">
        <f>M835</f>
        <v>1476.52</v>
      </c>
      <c r="K835" s="14"/>
      <c r="L835" s="14"/>
      <c r="M835" s="14">
        <v>1476.52</v>
      </c>
      <c r="N835" s="7">
        <f t="shared" si="241"/>
        <v>83.489963245688443</v>
      </c>
      <c r="O835" s="7"/>
      <c r="P835" s="7"/>
      <c r="Q835" s="7">
        <f t="shared" si="250"/>
        <v>83.489963245688443</v>
      </c>
    </row>
    <row r="836" spans="1:17" ht="55.5" customHeight="1">
      <c r="A836" s="71"/>
      <c r="B836" s="71"/>
      <c r="C836" s="71"/>
      <c r="D836" s="98" t="s">
        <v>538</v>
      </c>
      <c r="E836" s="4"/>
      <c r="F836" s="14">
        <f>F837</f>
        <v>1768.5</v>
      </c>
      <c r="G836" s="14"/>
      <c r="H836" s="14"/>
      <c r="I836" s="14">
        <f>I837</f>
        <v>1768.5</v>
      </c>
      <c r="J836" s="14">
        <f>J837</f>
        <v>1476.51585</v>
      </c>
      <c r="K836" s="14"/>
      <c r="L836" s="14"/>
      <c r="M836" s="14">
        <f>M837</f>
        <v>1476.51585</v>
      </c>
      <c r="N836" s="7">
        <f t="shared" si="241"/>
        <v>83.489728583545372</v>
      </c>
      <c r="O836" s="7"/>
      <c r="P836" s="7"/>
      <c r="Q836" s="7">
        <f t="shared" si="250"/>
        <v>83.489728583545372</v>
      </c>
    </row>
    <row r="837" spans="1:17">
      <c r="A837" s="72"/>
      <c r="B837" s="72"/>
      <c r="C837" s="72"/>
      <c r="D837" s="100"/>
      <c r="E837" s="4" t="s">
        <v>546</v>
      </c>
      <c r="F837" s="14">
        <f>I837</f>
        <v>1768.5</v>
      </c>
      <c r="G837" s="14"/>
      <c r="H837" s="14"/>
      <c r="I837" s="14">
        <v>1768.5</v>
      </c>
      <c r="J837" s="14">
        <f>M837</f>
        <v>1476.51585</v>
      </c>
      <c r="K837" s="14"/>
      <c r="L837" s="14"/>
      <c r="M837" s="14">
        <v>1476.51585</v>
      </c>
      <c r="N837" s="7">
        <f t="shared" si="241"/>
        <v>83.489728583545372</v>
      </c>
      <c r="O837" s="7"/>
      <c r="P837" s="7"/>
      <c r="Q837" s="7">
        <f t="shared" si="250"/>
        <v>83.489728583545372</v>
      </c>
    </row>
    <row r="838" spans="1:17" ht="38.25" customHeight="1">
      <c r="A838" s="70" t="s">
        <v>257</v>
      </c>
      <c r="B838" s="70" t="s">
        <v>547</v>
      </c>
      <c r="C838" s="70" t="s">
        <v>548</v>
      </c>
      <c r="D838" s="17" t="s">
        <v>16</v>
      </c>
      <c r="E838" s="4"/>
      <c r="F838" s="14">
        <f>I838</f>
        <v>1500</v>
      </c>
      <c r="G838" s="14"/>
      <c r="H838" s="14"/>
      <c r="I838" s="14">
        <v>1500</v>
      </c>
      <c r="J838" s="14">
        <f>M838</f>
        <v>1310.1170999999999</v>
      </c>
      <c r="K838" s="14"/>
      <c r="L838" s="14"/>
      <c r="M838" s="14">
        <v>1310.1170999999999</v>
      </c>
      <c r="N838" s="7">
        <f t="shared" si="241"/>
        <v>87.341139999999996</v>
      </c>
      <c r="O838" s="7"/>
      <c r="P838" s="7"/>
      <c r="Q838" s="7">
        <f t="shared" si="250"/>
        <v>87.341139999999996</v>
      </c>
    </row>
    <row r="839" spans="1:17" ht="25.5" customHeight="1">
      <c r="A839" s="71"/>
      <c r="B839" s="71"/>
      <c r="C839" s="71"/>
      <c r="D839" s="98" t="s">
        <v>538</v>
      </c>
      <c r="E839" s="4"/>
      <c r="F839" s="14">
        <f>F840</f>
        <v>1500</v>
      </c>
      <c r="G839" s="14"/>
      <c r="H839" s="14"/>
      <c r="I839" s="14">
        <f>I840</f>
        <v>1500</v>
      </c>
      <c r="J839" s="14">
        <f>J840</f>
        <v>1310.1170999999999</v>
      </c>
      <c r="K839" s="14"/>
      <c r="L839" s="14"/>
      <c r="M839" s="14">
        <f>M840</f>
        <v>1310.1170999999999</v>
      </c>
      <c r="N839" s="7">
        <f t="shared" si="241"/>
        <v>87.341139999999996</v>
      </c>
      <c r="O839" s="7"/>
      <c r="P839" s="7"/>
      <c r="Q839" s="7">
        <f t="shared" si="250"/>
        <v>87.341139999999996</v>
      </c>
    </row>
    <row r="840" spans="1:17">
      <c r="A840" s="72"/>
      <c r="B840" s="72"/>
      <c r="C840" s="72"/>
      <c r="D840" s="100"/>
      <c r="E840" s="4" t="s">
        <v>662</v>
      </c>
      <c r="F840" s="14">
        <f>I840</f>
        <v>1500</v>
      </c>
      <c r="G840" s="14"/>
      <c r="H840" s="14"/>
      <c r="I840" s="14">
        <v>1500</v>
      </c>
      <c r="J840" s="14">
        <f>M840</f>
        <v>1310.1170999999999</v>
      </c>
      <c r="K840" s="14"/>
      <c r="L840" s="14"/>
      <c r="M840" s="14">
        <v>1310.1170999999999</v>
      </c>
      <c r="N840" s="7">
        <f t="shared" si="241"/>
        <v>87.341139999999996</v>
      </c>
      <c r="O840" s="7"/>
      <c r="P840" s="7"/>
      <c r="Q840" s="7">
        <f t="shared" si="250"/>
        <v>87.341139999999996</v>
      </c>
    </row>
    <row r="841" spans="1:17" ht="23.25" customHeight="1">
      <c r="A841" s="70" t="s">
        <v>582</v>
      </c>
      <c r="B841" s="70" t="s">
        <v>583</v>
      </c>
      <c r="C841" s="70" t="s">
        <v>549</v>
      </c>
      <c r="D841" s="17" t="s">
        <v>16</v>
      </c>
      <c r="E841" s="4"/>
      <c r="F841" s="14">
        <f>F842</f>
        <v>802</v>
      </c>
      <c r="G841" s="14"/>
      <c r="H841" s="14"/>
      <c r="I841" s="14">
        <f t="shared" ref="I841:M841" si="251">I842</f>
        <v>802</v>
      </c>
      <c r="J841" s="14">
        <f t="shared" si="251"/>
        <v>575.77116000000001</v>
      </c>
      <c r="K841" s="14"/>
      <c r="L841" s="14"/>
      <c r="M841" s="14">
        <f t="shared" si="251"/>
        <v>575.77116000000001</v>
      </c>
      <c r="N841" s="7">
        <f t="shared" si="241"/>
        <v>71.791915211970078</v>
      </c>
      <c r="O841" s="7"/>
      <c r="P841" s="7"/>
      <c r="Q841" s="7">
        <f t="shared" si="250"/>
        <v>71.791915211970078</v>
      </c>
    </row>
    <row r="842" spans="1:17" ht="23.25" customHeight="1">
      <c r="A842" s="71"/>
      <c r="B842" s="71"/>
      <c r="C842" s="71"/>
      <c r="D842" s="77" t="s">
        <v>538</v>
      </c>
      <c r="E842" s="4"/>
      <c r="F842" s="14">
        <f>F843+F844</f>
        <v>802</v>
      </c>
      <c r="G842" s="14"/>
      <c r="H842" s="14"/>
      <c r="I842" s="14">
        <f>I843+I844</f>
        <v>802</v>
      </c>
      <c r="J842" s="14">
        <f>J843+J844</f>
        <v>575.77116000000001</v>
      </c>
      <c r="K842" s="14"/>
      <c r="L842" s="14"/>
      <c r="M842" s="14">
        <f>M843+M844</f>
        <v>575.77116000000001</v>
      </c>
      <c r="N842" s="7">
        <f t="shared" si="241"/>
        <v>71.791915211970078</v>
      </c>
      <c r="O842" s="7"/>
      <c r="P842" s="7"/>
      <c r="Q842" s="7">
        <f t="shared" si="250"/>
        <v>71.791915211970078</v>
      </c>
    </row>
    <row r="843" spans="1:17" ht="23.25" customHeight="1">
      <c r="A843" s="71"/>
      <c r="B843" s="71"/>
      <c r="C843" s="71"/>
      <c r="D843" s="79"/>
      <c r="E843" s="4" t="s">
        <v>663</v>
      </c>
      <c r="F843" s="14">
        <f>I843</f>
        <v>779</v>
      </c>
      <c r="G843" s="14"/>
      <c r="H843" s="14"/>
      <c r="I843" s="14">
        <v>779</v>
      </c>
      <c r="J843" s="14">
        <f>M843</f>
        <v>575.77116000000001</v>
      </c>
      <c r="K843" s="14"/>
      <c r="L843" s="14"/>
      <c r="M843" s="14">
        <v>575.77116000000001</v>
      </c>
      <c r="N843" s="7">
        <f t="shared" si="241"/>
        <v>73.91157381258023</v>
      </c>
      <c r="O843" s="7"/>
      <c r="P843" s="7"/>
      <c r="Q843" s="7">
        <f t="shared" si="250"/>
        <v>73.91157381258023</v>
      </c>
    </row>
    <row r="844" spans="1:17" ht="23.25" customHeight="1">
      <c r="A844" s="72"/>
      <c r="B844" s="72"/>
      <c r="C844" s="72"/>
      <c r="D844" s="78"/>
      <c r="E844" s="4" t="s">
        <v>664</v>
      </c>
      <c r="F844" s="14">
        <f>I844</f>
        <v>23</v>
      </c>
      <c r="G844" s="14"/>
      <c r="H844" s="14"/>
      <c r="I844" s="14">
        <v>23</v>
      </c>
      <c r="J844" s="14">
        <f>M844</f>
        <v>0</v>
      </c>
      <c r="K844" s="14"/>
      <c r="L844" s="14"/>
      <c r="M844" s="14">
        <v>0</v>
      </c>
      <c r="N844" s="7">
        <f t="shared" si="241"/>
        <v>0</v>
      </c>
      <c r="O844" s="7"/>
      <c r="P844" s="7"/>
      <c r="Q844" s="7">
        <f t="shared" si="250"/>
        <v>0</v>
      </c>
    </row>
    <row r="845" spans="1:17" ht="27" customHeight="1">
      <c r="A845" s="109" t="s">
        <v>52</v>
      </c>
      <c r="B845" s="109" t="s">
        <v>306</v>
      </c>
      <c r="C845" s="109" t="s">
        <v>550</v>
      </c>
      <c r="D845" s="17" t="s">
        <v>16</v>
      </c>
      <c r="E845" s="4"/>
      <c r="F845" s="14">
        <f>F846</f>
        <v>1581.1568900000002</v>
      </c>
      <c r="G845" s="14"/>
      <c r="H845" s="14"/>
      <c r="I845" s="14">
        <f t="shared" ref="I845:M845" si="252">I846</f>
        <v>1581.1568900000002</v>
      </c>
      <c r="J845" s="14">
        <f t="shared" si="252"/>
        <v>816.89666</v>
      </c>
      <c r="K845" s="14"/>
      <c r="L845" s="14"/>
      <c r="M845" s="14">
        <f t="shared" si="252"/>
        <v>816.89666</v>
      </c>
      <c r="N845" s="7">
        <f t="shared" si="241"/>
        <v>51.664491055027426</v>
      </c>
      <c r="O845" s="7"/>
      <c r="P845" s="7"/>
      <c r="Q845" s="7">
        <f t="shared" si="250"/>
        <v>51.664491055027426</v>
      </c>
    </row>
    <row r="846" spans="1:17" ht="43.5" customHeight="1">
      <c r="A846" s="110"/>
      <c r="B846" s="110"/>
      <c r="C846" s="110"/>
      <c r="D846" s="77" t="s">
        <v>538</v>
      </c>
      <c r="E846" s="4"/>
      <c r="F846" s="14">
        <f>F847+F848+F849</f>
        <v>1581.1568900000002</v>
      </c>
      <c r="G846" s="14"/>
      <c r="H846" s="14"/>
      <c r="I846" s="14">
        <f>I847+I848+I849</f>
        <v>1581.1568900000002</v>
      </c>
      <c r="J846" s="14">
        <f>J847+J848+J849</f>
        <v>816.89666</v>
      </c>
      <c r="K846" s="14"/>
      <c r="L846" s="14"/>
      <c r="M846" s="14">
        <f>SUM(M847+M848+M849)</f>
        <v>816.89666</v>
      </c>
      <c r="N846" s="7">
        <f t="shared" si="241"/>
        <v>51.664491055027426</v>
      </c>
      <c r="O846" s="7"/>
      <c r="P846" s="7"/>
      <c r="Q846" s="7">
        <f t="shared" si="250"/>
        <v>51.664491055027426</v>
      </c>
    </row>
    <row r="847" spans="1:17" ht="18" customHeight="1">
      <c r="A847" s="110"/>
      <c r="B847" s="110"/>
      <c r="C847" s="110"/>
      <c r="D847" s="79"/>
      <c r="E847" s="4" t="s">
        <v>551</v>
      </c>
      <c r="F847" s="14">
        <f>I847</f>
        <v>1040.17</v>
      </c>
      <c r="G847" s="14"/>
      <c r="H847" s="14"/>
      <c r="I847" s="14">
        <v>1040.17</v>
      </c>
      <c r="J847" s="14">
        <f>M847</f>
        <v>275.90976999999998</v>
      </c>
      <c r="K847" s="14"/>
      <c r="L847" s="14"/>
      <c r="M847" s="14">
        <v>275.90976999999998</v>
      </c>
      <c r="N847" s="7">
        <f t="shared" si="241"/>
        <v>26.525449686108999</v>
      </c>
      <c r="O847" s="7"/>
      <c r="P847" s="7"/>
      <c r="Q847" s="7">
        <f t="shared" si="250"/>
        <v>26.525449686108999</v>
      </c>
    </row>
    <row r="848" spans="1:17">
      <c r="A848" s="110"/>
      <c r="B848" s="110"/>
      <c r="C848" s="110"/>
      <c r="D848" s="79"/>
      <c r="E848" s="4" t="s">
        <v>666</v>
      </c>
      <c r="F848" s="14">
        <f>I848</f>
        <v>112.23</v>
      </c>
      <c r="G848" s="14"/>
      <c r="H848" s="14"/>
      <c r="I848" s="14">
        <v>112.23</v>
      </c>
      <c r="J848" s="14">
        <f>M848</f>
        <v>112.23</v>
      </c>
      <c r="K848" s="14"/>
      <c r="L848" s="14"/>
      <c r="M848" s="14">
        <v>112.23</v>
      </c>
      <c r="N848" s="7">
        <f t="shared" si="241"/>
        <v>100</v>
      </c>
      <c r="O848" s="7"/>
      <c r="P848" s="7"/>
      <c r="Q848" s="7">
        <f t="shared" si="250"/>
        <v>100</v>
      </c>
    </row>
    <row r="849" spans="1:17">
      <c r="A849" s="110"/>
      <c r="B849" s="110"/>
      <c r="C849" s="110"/>
      <c r="D849" s="79"/>
      <c r="E849" s="4" t="s">
        <v>665</v>
      </c>
      <c r="F849" s="14">
        <f>I849</f>
        <v>428.75689</v>
      </c>
      <c r="G849" s="14"/>
      <c r="H849" s="14"/>
      <c r="I849" s="14">
        <v>428.75689</v>
      </c>
      <c r="J849" s="14">
        <f>M849</f>
        <v>428.75689</v>
      </c>
      <c r="K849" s="14"/>
      <c r="L849" s="14"/>
      <c r="M849" s="14">
        <v>428.75689</v>
      </c>
      <c r="N849" s="7">
        <f t="shared" si="241"/>
        <v>100</v>
      </c>
      <c r="O849" s="7"/>
      <c r="P849" s="7"/>
      <c r="Q849" s="7">
        <f t="shared" si="250"/>
        <v>100</v>
      </c>
    </row>
    <row r="850" spans="1:17" ht="25.5" customHeight="1">
      <c r="A850" s="70" t="s">
        <v>258</v>
      </c>
      <c r="B850" s="70" t="s">
        <v>552</v>
      </c>
      <c r="C850" s="70" t="s">
        <v>553</v>
      </c>
      <c r="D850" s="17" t="s">
        <v>16</v>
      </c>
      <c r="E850" s="4"/>
      <c r="F850" s="14">
        <v>260</v>
      </c>
      <c r="G850" s="14"/>
      <c r="H850" s="14"/>
      <c r="I850" s="14">
        <v>260</v>
      </c>
      <c r="J850" s="14">
        <v>0</v>
      </c>
      <c r="K850" s="14"/>
      <c r="L850" s="14"/>
      <c r="M850" s="14">
        <v>0</v>
      </c>
      <c r="N850" s="7">
        <f t="shared" si="241"/>
        <v>0</v>
      </c>
      <c r="O850" s="7"/>
      <c r="P850" s="7"/>
      <c r="Q850" s="7">
        <f t="shared" si="250"/>
        <v>0</v>
      </c>
    </row>
    <row r="851" spans="1:17" ht="25.5" customHeight="1">
      <c r="A851" s="71"/>
      <c r="B851" s="71"/>
      <c r="C851" s="71"/>
      <c r="D851" s="98" t="s">
        <v>538</v>
      </c>
      <c r="E851" s="4"/>
      <c r="F851" s="14">
        <v>260</v>
      </c>
      <c r="G851" s="14"/>
      <c r="H851" s="14"/>
      <c r="I851" s="14">
        <v>260</v>
      </c>
      <c r="J851" s="14">
        <v>0</v>
      </c>
      <c r="K851" s="14"/>
      <c r="L851" s="14"/>
      <c r="M851" s="14">
        <v>0</v>
      </c>
      <c r="N851" s="7">
        <f t="shared" si="241"/>
        <v>0</v>
      </c>
      <c r="O851" s="7"/>
      <c r="P851" s="7"/>
      <c r="Q851" s="7">
        <f t="shared" si="250"/>
        <v>0</v>
      </c>
    </row>
    <row r="852" spans="1:17">
      <c r="A852" s="72"/>
      <c r="B852" s="72"/>
      <c r="C852" s="72"/>
      <c r="D852" s="100"/>
      <c r="E852" s="4" t="s">
        <v>584</v>
      </c>
      <c r="F852" s="14">
        <v>260</v>
      </c>
      <c r="G852" s="14"/>
      <c r="H852" s="14"/>
      <c r="I852" s="14">
        <v>260</v>
      </c>
      <c r="J852" s="14">
        <v>0</v>
      </c>
      <c r="K852" s="14"/>
      <c r="L852" s="14"/>
      <c r="M852" s="14">
        <v>0</v>
      </c>
      <c r="N852" s="7">
        <f t="shared" si="241"/>
        <v>0</v>
      </c>
      <c r="O852" s="7"/>
      <c r="P852" s="7"/>
      <c r="Q852" s="7">
        <f t="shared" si="250"/>
        <v>0</v>
      </c>
    </row>
    <row r="853" spans="1:17" ht="25.5" customHeight="1">
      <c r="A853" s="70" t="s">
        <v>134</v>
      </c>
      <c r="B853" s="70" t="s">
        <v>554</v>
      </c>
      <c r="C853" s="70" t="s">
        <v>555</v>
      </c>
      <c r="D853" s="17" t="s">
        <v>16</v>
      </c>
      <c r="E853" s="4"/>
      <c r="F853" s="14">
        <f>F854</f>
        <v>80.185000000000002</v>
      </c>
      <c r="G853" s="14"/>
      <c r="H853" s="14"/>
      <c r="I853" s="14">
        <f>I854</f>
        <v>80.185000000000002</v>
      </c>
      <c r="J853" s="14">
        <v>4.01</v>
      </c>
      <c r="K853" s="14"/>
      <c r="L853" s="14"/>
      <c r="M853" s="14">
        <v>4.01</v>
      </c>
      <c r="N853" s="7">
        <f t="shared" si="241"/>
        <v>5.0009353370331109</v>
      </c>
      <c r="O853" s="7"/>
      <c r="P853" s="7"/>
      <c r="Q853" s="7">
        <f t="shared" si="250"/>
        <v>5.0009353370331109</v>
      </c>
    </row>
    <row r="854" spans="1:17" ht="25.5" customHeight="1">
      <c r="A854" s="71"/>
      <c r="B854" s="71"/>
      <c r="C854" s="71"/>
      <c r="D854" s="98" t="s">
        <v>538</v>
      </c>
      <c r="E854" s="4"/>
      <c r="F854" s="14">
        <f>SUM(I854+H854+G854)</f>
        <v>80.185000000000002</v>
      </c>
      <c r="G854" s="14"/>
      <c r="H854" s="14"/>
      <c r="I854" s="14">
        <f>I855</f>
        <v>80.185000000000002</v>
      </c>
      <c r="J854" s="14">
        <f>SUM(M854+L854+K854)</f>
        <v>4.0060000000000002</v>
      </c>
      <c r="K854" s="14"/>
      <c r="L854" s="14"/>
      <c r="M854" s="14">
        <v>4.0060000000000002</v>
      </c>
      <c r="N854" s="7">
        <f t="shared" si="241"/>
        <v>4.9959468728565195</v>
      </c>
      <c r="O854" s="7"/>
      <c r="P854" s="7"/>
      <c r="Q854" s="7">
        <f t="shared" si="250"/>
        <v>4.9959468728565195</v>
      </c>
    </row>
    <row r="855" spans="1:17">
      <c r="A855" s="72"/>
      <c r="B855" s="72"/>
      <c r="C855" s="72"/>
      <c r="D855" s="100"/>
      <c r="E855" s="4" t="s">
        <v>585</v>
      </c>
      <c r="F855" s="14">
        <f>SUM(I855+H855+G855)</f>
        <v>80.185000000000002</v>
      </c>
      <c r="G855" s="14"/>
      <c r="H855" s="14"/>
      <c r="I855" s="14">
        <v>80.185000000000002</v>
      </c>
      <c r="J855" s="14">
        <f>SUM(M855+L855+K855)</f>
        <v>4.0069999999999997</v>
      </c>
      <c r="K855" s="14"/>
      <c r="L855" s="14"/>
      <c r="M855" s="14">
        <v>4.0069999999999997</v>
      </c>
      <c r="N855" s="7">
        <f t="shared" si="241"/>
        <v>4.9971939889006665</v>
      </c>
      <c r="O855" s="7"/>
      <c r="P855" s="7"/>
      <c r="Q855" s="7">
        <f t="shared" si="250"/>
        <v>4.9971939889006665</v>
      </c>
    </row>
    <row r="856" spans="1:17" ht="25.5" customHeight="1">
      <c r="A856" s="64" t="s">
        <v>135</v>
      </c>
      <c r="B856" s="64" t="s">
        <v>586</v>
      </c>
      <c r="C856" s="64"/>
      <c r="D856" s="24" t="s">
        <v>16</v>
      </c>
      <c r="E856" s="4"/>
      <c r="F856" s="14">
        <v>1384.18</v>
      </c>
      <c r="G856" s="14">
        <v>1384.18</v>
      </c>
      <c r="H856" s="14"/>
      <c r="I856" s="14"/>
      <c r="J856" s="14">
        <v>0</v>
      </c>
      <c r="K856" s="14">
        <v>0</v>
      </c>
      <c r="L856" s="14"/>
      <c r="M856" s="14"/>
      <c r="N856" s="14">
        <f t="shared" si="241"/>
        <v>0</v>
      </c>
      <c r="O856" s="14">
        <f t="shared" si="241"/>
        <v>0</v>
      </c>
      <c r="P856" s="14"/>
      <c r="Q856" s="14"/>
    </row>
    <row r="857" spans="1:17" ht="25.5" customHeight="1">
      <c r="A857" s="65"/>
      <c r="B857" s="65"/>
      <c r="C857" s="65"/>
      <c r="D857" s="98" t="s">
        <v>538</v>
      </c>
      <c r="E857" s="4"/>
      <c r="F857" s="14">
        <v>1384.18</v>
      </c>
      <c r="G857" s="14">
        <v>1384.18</v>
      </c>
      <c r="H857" s="14"/>
      <c r="I857" s="14"/>
      <c r="J857" s="14">
        <v>0</v>
      </c>
      <c r="K857" s="14">
        <v>0</v>
      </c>
      <c r="L857" s="14"/>
      <c r="M857" s="14"/>
      <c r="N857" s="14">
        <f t="shared" si="241"/>
        <v>0</v>
      </c>
      <c r="O857" s="14">
        <f t="shared" si="241"/>
        <v>0</v>
      </c>
      <c r="P857" s="14"/>
      <c r="Q857" s="14"/>
    </row>
    <row r="858" spans="1:17">
      <c r="A858" s="66"/>
      <c r="B858" s="66"/>
      <c r="C858" s="66"/>
      <c r="D858" s="100"/>
      <c r="E858" s="4" t="s">
        <v>587</v>
      </c>
      <c r="F858" s="14">
        <v>1384.18</v>
      </c>
      <c r="G858" s="14">
        <v>1384.18</v>
      </c>
      <c r="H858" s="14"/>
      <c r="I858" s="14"/>
      <c r="J858" s="14">
        <v>0</v>
      </c>
      <c r="K858" s="14">
        <v>0</v>
      </c>
      <c r="L858" s="14"/>
      <c r="M858" s="14"/>
      <c r="N858" s="14">
        <f t="shared" si="241"/>
        <v>0</v>
      </c>
      <c r="O858" s="14">
        <f t="shared" si="241"/>
        <v>0</v>
      </c>
      <c r="P858" s="14"/>
      <c r="Q858" s="14"/>
    </row>
    <row r="859" spans="1:17" ht="101.25" customHeight="1">
      <c r="A859" s="64" t="s">
        <v>138</v>
      </c>
      <c r="B859" s="64" t="s">
        <v>676</v>
      </c>
      <c r="C859" s="64"/>
      <c r="D859" s="24" t="s">
        <v>16</v>
      </c>
      <c r="E859" s="4"/>
      <c r="F859" s="14">
        <f>F860+F861</f>
        <v>2392.6549999999997</v>
      </c>
      <c r="G859" s="14"/>
      <c r="H859" s="14">
        <f t="shared" ref="H859:L859" si="253">H860+H861</f>
        <v>2392.6549999999997</v>
      </c>
      <c r="I859" s="14"/>
      <c r="J859" s="14">
        <f t="shared" si="253"/>
        <v>1257.19551</v>
      </c>
      <c r="K859" s="14"/>
      <c r="L859" s="14">
        <f t="shared" si="253"/>
        <v>1257.19551</v>
      </c>
      <c r="M859" s="14"/>
      <c r="N859" s="14">
        <f t="shared" si="241"/>
        <v>52.543952638387069</v>
      </c>
      <c r="O859" s="14"/>
      <c r="P859" s="14">
        <f t="shared" ref="P859:P861" si="254">L859/H859*100</f>
        <v>52.543952638387069</v>
      </c>
      <c r="Q859" s="14"/>
    </row>
    <row r="860" spans="1:17" ht="51" customHeight="1">
      <c r="A860" s="65"/>
      <c r="B860" s="65"/>
      <c r="C860" s="65"/>
      <c r="D860" s="27" t="s">
        <v>538</v>
      </c>
      <c r="E860" s="4" t="s">
        <v>588</v>
      </c>
      <c r="F860" s="14">
        <v>1135.45949</v>
      </c>
      <c r="G860" s="14"/>
      <c r="H860" s="14">
        <v>1135.45949</v>
      </c>
      <c r="I860" s="14"/>
      <c r="J860" s="14">
        <v>0</v>
      </c>
      <c r="K860" s="14"/>
      <c r="L860" s="14">
        <v>0</v>
      </c>
      <c r="M860" s="14"/>
      <c r="N860" s="14">
        <f t="shared" si="241"/>
        <v>0</v>
      </c>
      <c r="O860" s="14"/>
      <c r="P860" s="14">
        <f t="shared" si="254"/>
        <v>0</v>
      </c>
      <c r="Q860" s="14"/>
    </row>
    <row r="861" spans="1:17" ht="81.75" customHeight="1">
      <c r="A861" s="66"/>
      <c r="B861" s="66"/>
      <c r="C861" s="66"/>
      <c r="D861" s="27" t="s">
        <v>667</v>
      </c>
      <c r="E861" s="4" t="s">
        <v>589</v>
      </c>
      <c r="F861" s="14">
        <v>1257.19551</v>
      </c>
      <c r="G861" s="14"/>
      <c r="H861" s="14">
        <v>1257.19551</v>
      </c>
      <c r="I861" s="14"/>
      <c r="J861" s="14">
        <v>1257.19551</v>
      </c>
      <c r="K861" s="14"/>
      <c r="L861" s="14">
        <v>1257.19551</v>
      </c>
      <c r="M861" s="14"/>
      <c r="N861" s="14">
        <f t="shared" si="241"/>
        <v>100</v>
      </c>
      <c r="O861" s="14"/>
      <c r="P861" s="14">
        <f t="shared" si="254"/>
        <v>100</v>
      </c>
      <c r="Q861" s="14"/>
    </row>
    <row r="862" spans="1:17" ht="27" customHeight="1">
      <c r="A862" s="109" t="s">
        <v>556</v>
      </c>
      <c r="B862" s="109" t="s">
        <v>591</v>
      </c>
      <c r="C862" s="109" t="s">
        <v>557</v>
      </c>
      <c r="D862" s="17" t="s">
        <v>16</v>
      </c>
      <c r="E862" s="4"/>
      <c r="F862" s="14">
        <f>F863</f>
        <v>13644.2</v>
      </c>
      <c r="G862" s="14"/>
      <c r="H862" s="14"/>
      <c r="I862" s="14">
        <f t="shared" ref="I862:J862" si="255">I863</f>
        <v>13644.2</v>
      </c>
      <c r="J862" s="14">
        <f t="shared" si="255"/>
        <v>9909.7999999999993</v>
      </c>
      <c r="K862" s="14"/>
      <c r="L862" s="14"/>
      <c r="M862" s="14">
        <f t="shared" ref="M862" si="256">M863</f>
        <v>9909.7999999999993</v>
      </c>
      <c r="N862" s="7">
        <f t="shared" si="241"/>
        <v>72.630128552791646</v>
      </c>
      <c r="O862" s="7"/>
      <c r="P862" s="7"/>
      <c r="Q862" s="7">
        <f t="shared" ref="Q862:Q871" si="257">M862/I862*100</f>
        <v>72.630128552791646</v>
      </c>
    </row>
    <row r="863" spans="1:17" ht="43.5" customHeight="1">
      <c r="A863" s="110"/>
      <c r="B863" s="110"/>
      <c r="C863" s="110"/>
      <c r="D863" s="77" t="s">
        <v>538</v>
      </c>
      <c r="E863" s="4"/>
      <c r="F863" s="14">
        <f>SUM(F864+F865+F866)</f>
        <v>13644.2</v>
      </c>
      <c r="G863" s="14"/>
      <c r="H863" s="14"/>
      <c r="I863" s="14">
        <v>13644.2</v>
      </c>
      <c r="J863" s="14">
        <v>9909.7999999999993</v>
      </c>
      <c r="K863" s="14"/>
      <c r="L863" s="14"/>
      <c r="M863" s="14">
        <v>9909.7999999999993</v>
      </c>
      <c r="N863" s="7">
        <f t="shared" si="241"/>
        <v>72.630128552791646</v>
      </c>
      <c r="O863" s="7"/>
      <c r="P863" s="7"/>
      <c r="Q863" s="7">
        <f t="shared" si="257"/>
        <v>72.630128552791646</v>
      </c>
    </row>
    <row r="864" spans="1:17" ht="41.25" customHeight="1">
      <c r="A864" s="110"/>
      <c r="B864" s="110"/>
      <c r="C864" s="110"/>
      <c r="D864" s="79"/>
      <c r="E864" s="4" t="s">
        <v>558</v>
      </c>
      <c r="F864" s="14">
        <v>7919.6</v>
      </c>
      <c r="G864" s="14"/>
      <c r="H864" s="14"/>
      <c r="I864" s="14">
        <v>7919.6</v>
      </c>
      <c r="J864" s="14">
        <v>7178.7</v>
      </c>
      <c r="K864" s="14"/>
      <c r="L864" s="14"/>
      <c r="M864" s="14">
        <v>7178.7</v>
      </c>
      <c r="N864" s="7">
        <f t="shared" ref="N864:N899" si="258">J864/F864*100</f>
        <v>90.644729531794539</v>
      </c>
      <c r="O864" s="7"/>
      <c r="P864" s="7"/>
      <c r="Q864" s="7">
        <f t="shared" si="257"/>
        <v>90.644729531794539</v>
      </c>
    </row>
    <row r="865" spans="1:17" ht="41.25" customHeight="1">
      <c r="A865" s="110"/>
      <c r="B865" s="110"/>
      <c r="C865" s="110"/>
      <c r="D865" s="79"/>
      <c r="E865" s="4" t="s">
        <v>559</v>
      </c>
      <c r="F865" s="14">
        <v>5721.6</v>
      </c>
      <c r="G865" s="14"/>
      <c r="H865" s="14"/>
      <c r="I865" s="14">
        <v>5721.6</v>
      </c>
      <c r="J865" s="14">
        <v>2728.1</v>
      </c>
      <c r="K865" s="14"/>
      <c r="L865" s="14"/>
      <c r="M865" s="14">
        <v>2728.1</v>
      </c>
      <c r="N865" s="7">
        <f t="shared" si="258"/>
        <v>47.680718680089477</v>
      </c>
      <c r="O865" s="7"/>
      <c r="P865" s="7"/>
      <c r="Q865" s="7">
        <f t="shared" si="257"/>
        <v>47.680718680089477</v>
      </c>
    </row>
    <row r="866" spans="1:17" ht="41.25" customHeight="1">
      <c r="A866" s="110"/>
      <c r="B866" s="110"/>
      <c r="C866" s="110"/>
      <c r="D866" s="79"/>
      <c r="E866" s="4" t="s">
        <v>560</v>
      </c>
      <c r="F866" s="14">
        <v>3</v>
      </c>
      <c r="G866" s="14"/>
      <c r="H866" s="14"/>
      <c r="I866" s="14">
        <v>3</v>
      </c>
      <c r="J866" s="14">
        <v>3</v>
      </c>
      <c r="K866" s="14"/>
      <c r="L866" s="14"/>
      <c r="M866" s="14">
        <v>3</v>
      </c>
      <c r="N866" s="7">
        <f t="shared" si="258"/>
        <v>100</v>
      </c>
      <c r="O866" s="7"/>
      <c r="P866" s="7"/>
      <c r="Q866" s="7">
        <f t="shared" si="257"/>
        <v>100</v>
      </c>
    </row>
    <row r="867" spans="1:17" ht="27" customHeight="1">
      <c r="A867" s="109" t="s">
        <v>324</v>
      </c>
      <c r="B867" s="109" t="s">
        <v>590</v>
      </c>
      <c r="C867" s="109"/>
      <c r="D867" s="17" t="s">
        <v>16</v>
      </c>
      <c r="E867" s="4"/>
      <c r="F867" s="14">
        <f>F868</f>
        <v>13644.2</v>
      </c>
      <c r="G867" s="14"/>
      <c r="H867" s="14"/>
      <c r="I867" s="14">
        <f t="shared" ref="I867:M867" si="259">I868</f>
        <v>13644.2</v>
      </c>
      <c r="J867" s="14">
        <f t="shared" si="259"/>
        <v>9909.7999999999993</v>
      </c>
      <c r="K867" s="14"/>
      <c r="L867" s="14"/>
      <c r="M867" s="14">
        <f t="shared" si="259"/>
        <v>9909.7999999999993</v>
      </c>
      <c r="N867" s="7">
        <f t="shared" si="258"/>
        <v>72.630128552791646</v>
      </c>
      <c r="O867" s="7"/>
      <c r="P867" s="7"/>
      <c r="Q867" s="7">
        <f t="shared" si="257"/>
        <v>72.630128552791646</v>
      </c>
    </row>
    <row r="868" spans="1:17" ht="43.5" customHeight="1">
      <c r="A868" s="110"/>
      <c r="B868" s="110"/>
      <c r="C868" s="110"/>
      <c r="D868" s="77" t="s">
        <v>538</v>
      </c>
      <c r="E868" s="4"/>
      <c r="F868" s="14">
        <f>SUM(F869+F870+F871)</f>
        <v>13644.2</v>
      </c>
      <c r="G868" s="14"/>
      <c r="H868" s="14"/>
      <c r="I868" s="14">
        <v>13644.2</v>
      </c>
      <c r="J868" s="14">
        <v>9909.7999999999993</v>
      </c>
      <c r="K868" s="14"/>
      <c r="L868" s="14"/>
      <c r="M868" s="14">
        <v>9909.7999999999993</v>
      </c>
      <c r="N868" s="7">
        <f t="shared" si="258"/>
        <v>72.630128552791646</v>
      </c>
      <c r="O868" s="7"/>
      <c r="P868" s="7"/>
      <c r="Q868" s="7">
        <f t="shared" si="257"/>
        <v>72.630128552791646</v>
      </c>
    </row>
    <row r="869" spans="1:17" ht="18" customHeight="1">
      <c r="A869" s="110"/>
      <c r="B869" s="110"/>
      <c r="C869" s="110"/>
      <c r="D869" s="79"/>
      <c r="E869" s="4" t="s">
        <v>558</v>
      </c>
      <c r="F869" s="14">
        <v>7919.6</v>
      </c>
      <c r="G869" s="14"/>
      <c r="H869" s="14"/>
      <c r="I869" s="14">
        <v>7919.6</v>
      </c>
      <c r="J869" s="14">
        <v>7178.7</v>
      </c>
      <c r="K869" s="14"/>
      <c r="L869" s="14"/>
      <c r="M869" s="14">
        <v>7178.7</v>
      </c>
      <c r="N869" s="7">
        <f t="shared" si="258"/>
        <v>90.644729531794539</v>
      </c>
      <c r="O869" s="7"/>
      <c r="P869" s="7"/>
      <c r="Q869" s="7">
        <f t="shared" si="257"/>
        <v>90.644729531794539</v>
      </c>
    </row>
    <row r="870" spans="1:17">
      <c r="A870" s="110"/>
      <c r="B870" s="110"/>
      <c r="C870" s="110"/>
      <c r="D870" s="79"/>
      <c r="E870" s="4" t="s">
        <v>559</v>
      </c>
      <c r="F870" s="14">
        <v>5721.6</v>
      </c>
      <c r="G870" s="14"/>
      <c r="H870" s="14"/>
      <c r="I870" s="14">
        <v>5721.6</v>
      </c>
      <c r="J870" s="14">
        <v>2728.1</v>
      </c>
      <c r="K870" s="14"/>
      <c r="L870" s="14"/>
      <c r="M870" s="14">
        <v>2728.1</v>
      </c>
      <c r="N870" s="7">
        <f t="shared" si="258"/>
        <v>47.680718680089477</v>
      </c>
      <c r="O870" s="7"/>
      <c r="P870" s="7"/>
      <c r="Q870" s="7">
        <f t="shared" si="257"/>
        <v>47.680718680089477</v>
      </c>
    </row>
    <row r="871" spans="1:17">
      <c r="A871" s="110"/>
      <c r="B871" s="110"/>
      <c r="C871" s="110"/>
      <c r="D871" s="79"/>
      <c r="E871" s="4" t="s">
        <v>560</v>
      </c>
      <c r="F871" s="14">
        <v>3</v>
      </c>
      <c r="G871" s="14"/>
      <c r="H871" s="14"/>
      <c r="I871" s="14">
        <v>3</v>
      </c>
      <c r="J871" s="14">
        <v>3</v>
      </c>
      <c r="K871" s="14"/>
      <c r="L871" s="14"/>
      <c r="M871" s="14">
        <v>3</v>
      </c>
      <c r="N871" s="7">
        <f t="shared" si="258"/>
        <v>100</v>
      </c>
      <c r="O871" s="7"/>
      <c r="P871" s="7"/>
      <c r="Q871" s="7">
        <f t="shared" si="257"/>
        <v>100</v>
      </c>
    </row>
    <row r="872" spans="1:17" ht="27" customHeight="1">
      <c r="A872" s="109" t="s">
        <v>561</v>
      </c>
      <c r="B872" s="109" t="s">
        <v>592</v>
      </c>
      <c r="C872" s="109" t="s">
        <v>562</v>
      </c>
      <c r="D872" s="17" t="s">
        <v>16</v>
      </c>
      <c r="E872" s="4"/>
      <c r="F872" s="14">
        <f>F873</f>
        <v>1818.999</v>
      </c>
      <c r="G872" s="14"/>
      <c r="H872" s="14">
        <f t="shared" ref="H872:L872" si="260">H873</f>
        <v>1818.999</v>
      </c>
      <c r="I872" s="14"/>
      <c r="J872" s="14">
        <f t="shared" si="260"/>
        <v>1296.5889999999999</v>
      </c>
      <c r="K872" s="14"/>
      <c r="L872" s="14">
        <f t="shared" si="260"/>
        <v>1296.588</v>
      </c>
      <c r="M872" s="14"/>
      <c r="N872" s="7">
        <f t="shared" si="258"/>
        <v>71.280358043077527</v>
      </c>
      <c r="O872" s="7"/>
      <c r="P872" s="7">
        <f t="shared" ref="P872:P891" si="261">L872/H872*100</f>
        <v>71.280303067786178</v>
      </c>
      <c r="Q872" s="7"/>
    </row>
    <row r="873" spans="1:17" ht="43.5" customHeight="1">
      <c r="A873" s="110"/>
      <c r="B873" s="110"/>
      <c r="C873" s="110"/>
      <c r="D873" s="77" t="s">
        <v>538</v>
      </c>
      <c r="E873" s="4"/>
      <c r="F873" s="14">
        <f>SUM(F874:F879)</f>
        <v>1818.999</v>
      </c>
      <c r="G873" s="14"/>
      <c r="H873" s="14">
        <f t="shared" ref="H873:L873" si="262">SUM(H874:H879)</f>
        <v>1818.999</v>
      </c>
      <c r="I873" s="14"/>
      <c r="J873" s="14">
        <f t="shared" si="262"/>
        <v>1296.5889999999999</v>
      </c>
      <c r="K873" s="14"/>
      <c r="L873" s="14">
        <f t="shared" si="262"/>
        <v>1296.588</v>
      </c>
      <c r="M873" s="14"/>
      <c r="N873" s="7">
        <f t="shared" si="258"/>
        <v>71.280358043077527</v>
      </c>
      <c r="O873" s="7"/>
      <c r="P873" s="7">
        <f t="shared" si="261"/>
        <v>71.280303067786178</v>
      </c>
      <c r="Q873" s="7"/>
    </row>
    <row r="874" spans="1:17" ht="18" customHeight="1">
      <c r="A874" s="110"/>
      <c r="B874" s="110"/>
      <c r="C874" s="110"/>
      <c r="D874" s="79"/>
      <c r="E874" s="4" t="s">
        <v>564</v>
      </c>
      <c r="F874" s="14">
        <v>855</v>
      </c>
      <c r="G874" s="14"/>
      <c r="H874" s="14">
        <v>855</v>
      </c>
      <c r="I874" s="14"/>
      <c r="J874" s="14">
        <v>653.44000000000005</v>
      </c>
      <c r="K874" s="14"/>
      <c r="L874" s="14">
        <v>653.44000000000005</v>
      </c>
      <c r="M874" s="14"/>
      <c r="N874" s="7">
        <f t="shared" si="258"/>
        <v>76.425730994152048</v>
      </c>
      <c r="O874" s="7"/>
      <c r="P874" s="7">
        <f t="shared" si="261"/>
        <v>76.425730994152048</v>
      </c>
      <c r="Q874" s="7"/>
    </row>
    <row r="875" spans="1:17" ht="18" customHeight="1">
      <c r="A875" s="110"/>
      <c r="B875" s="110"/>
      <c r="C875" s="110"/>
      <c r="D875" s="79"/>
      <c r="E875" s="4" t="s">
        <v>565</v>
      </c>
      <c r="F875" s="14">
        <v>63</v>
      </c>
      <c r="G875" s="14"/>
      <c r="H875" s="14">
        <v>63</v>
      </c>
      <c r="I875" s="14"/>
      <c r="J875" s="14">
        <v>0</v>
      </c>
      <c r="K875" s="14"/>
      <c r="L875" s="14">
        <v>0</v>
      </c>
      <c r="M875" s="14"/>
      <c r="N875" s="7">
        <f t="shared" si="258"/>
        <v>0</v>
      </c>
      <c r="O875" s="7"/>
      <c r="P875" s="7">
        <f t="shared" si="261"/>
        <v>0</v>
      </c>
      <c r="Q875" s="7"/>
    </row>
    <row r="876" spans="1:17" ht="18" customHeight="1">
      <c r="A876" s="110"/>
      <c r="B876" s="110"/>
      <c r="C876" s="110"/>
      <c r="D876" s="79"/>
      <c r="E876" s="4" t="s">
        <v>566</v>
      </c>
      <c r="F876" s="14">
        <v>481</v>
      </c>
      <c r="G876" s="14"/>
      <c r="H876" s="14">
        <v>481</v>
      </c>
      <c r="I876" s="14"/>
      <c r="J876" s="14">
        <v>358.971</v>
      </c>
      <c r="K876" s="14"/>
      <c r="L876" s="14">
        <v>358.97</v>
      </c>
      <c r="M876" s="14"/>
      <c r="N876" s="7">
        <f t="shared" si="258"/>
        <v>74.630145530145526</v>
      </c>
      <c r="O876" s="7"/>
      <c r="P876" s="7">
        <f t="shared" si="261"/>
        <v>74.629937629937643</v>
      </c>
      <c r="Q876" s="7"/>
    </row>
    <row r="877" spans="1:17" ht="18" customHeight="1">
      <c r="A877" s="110"/>
      <c r="B877" s="110"/>
      <c r="C877" s="110"/>
      <c r="D877" s="79"/>
      <c r="E877" s="4" t="s">
        <v>567</v>
      </c>
      <c r="F877" s="14">
        <v>20</v>
      </c>
      <c r="G877" s="14"/>
      <c r="H877" s="14">
        <v>20</v>
      </c>
      <c r="I877" s="14"/>
      <c r="J877" s="14">
        <v>0</v>
      </c>
      <c r="K877" s="14"/>
      <c r="L877" s="14">
        <v>0</v>
      </c>
      <c r="M877" s="14"/>
      <c r="N877" s="7">
        <f t="shared" si="258"/>
        <v>0</v>
      </c>
      <c r="O877" s="7"/>
      <c r="P877" s="7">
        <f t="shared" si="261"/>
        <v>0</v>
      </c>
      <c r="Q877" s="7"/>
    </row>
    <row r="878" spans="1:17" ht="18" customHeight="1">
      <c r="A878" s="110"/>
      <c r="B878" s="110"/>
      <c r="C878" s="110"/>
      <c r="D878" s="79"/>
      <c r="E878" s="4" t="s">
        <v>570</v>
      </c>
      <c r="F878" s="14">
        <v>360.209</v>
      </c>
      <c r="G878" s="14"/>
      <c r="H878" s="14">
        <v>360.209</v>
      </c>
      <c r="I878" s="14"/>
      <c r="J878" s="14">
        <v>244.38800000000001</v>
      </c>
      <c r="K878" s="14"/>
      <c r="L878" s="14">
        <v>244.38800000000001</v>
      </c>
      <c r="M878" s="14"/>
      <c r="N878" s="7">
        <f t="shared" si="258"/>
        <v>67.846167086330439</v>
      </c>
      <c r="O878" s="7"/>
      <c r="P878" s="7">
        <f t="shared" si="261"/>
        <v>67.846167086330439</v>
      </c>
      <c r="Q878" s="7"/>
    </row>
    <row r="879" spans="1:17" ht="18" customHeight="1">
      <c r="A879" s="110"/>
      <c r="B879" s="110"/>
      <c r="C879" s="110"/>
      <c r="D879" s="79"/>
      <c r="E879" s="4" t="s">
        <v>571</v>
      </c>
      <c r="F879" s="14">
        <v>39.79</v>
      </c>
      <c r="G879" s="14"/>
      <c r="H879" s="14">
        <v>39.79</v>
      </c>
      <c r="I879" s="14"/>
      <c r="J879" s="14">
        <v>39.79</v>
      </c>
      <c r="K879" s="14"/>
      <c r="L879" s="14">
        <v>39.79</v>
      </c>
      <c r="M879" s="14"/>
      <c r="N879" s="7">
        <f t="shared" si="258"/>
        <v>100</v>
      </c>
      <c r="O879" s="7"/>
      <c r="P879" s="7">
        <f t="shared" si="261"/>
        <v>100</v>
      </c>
      <c r="Q879" s="7"/>
    </row>
    <row r="880" spans="1:17" ht="59.25" customHeight="1">
      <c r="A880" s="70" t="s">
        <v>329</v>
      </c>
      <c r="B880" s="70" t="s">
        <v>563</v>
      </c>
      <c r="C880" s="70" t="s">
        <v>680</v>
      </c>
      <c r="D880" s="17" t="s">
        <v>16</v>
      </c>
      <c r="E880" s="4"/>
      <c r="F880" s="14">
        <f>F881</f>
        <v>918</v>
      </c>
      <c r="G880" s="14"/>
      <c r="H880" s="14">
        <f t="shared" ref="H880:L880" si="263">H881</f>
        <v>918</v>
      </c>
      <c r="I880" s="14"/>
      <c r="J880" s="14">
        <f t="shared" si="263"/>
        <v>653.44000000000005</v>
      </c>
      <c r="K880" s="14"/>
      <c r="L880" s="14">
        <f t="shared" si="263"/>
        <v>653.44000000000005</v>
      </c>
      <c r="M880" s="14"/>
      <c r="N880" s="7">
        <f t="shared" si="258"/>
        <v>71.180827886710247</v>
      </c>
      <c r="O880" s="7"/>
      <c r="P880" s="7">
        <f t="shared" si="261"/>
        <v>71.180827886710247</v>
      </c>
      <c r="Q880" s="7"/>
    </row>
    <row r="881" spans="1:17" ht="74.25" customHeight="1">
      <c r="A881" s="71"/>
      <c r="B881" s="71"/>
      <c r="C881" s="71"/>
      <c r="D881" s="77" t="s">
        <v>538</v>
      </c>
      <c r="E881" s="4"/>
      <c r="F881" s="14">
        <v>918</v>
      </c>
      <c r="G881" s="14"/>
      <c r="H881" s="14">
        <f>SUM(H882+H883)</f>
        <v>918</v>
      </c>
      <c r="I881" s="14"/>
      <c r="J881" s="14">
        <v>653.44000000000005</v>
      </c>
      <c r="K881" s="14"/>
      <c r="L881" s="14">
        <f>SUM(L882+L883)</f>
        <v>653.44000000000005</v>
      </c>
      <c r="M881" s="14"/>
      <c r="N881" s="7">
        <f t="shared" si="258"/>
        <v>71.180827886710247</v>
      </c>
      <c r="O881" s="7"/>
      <c r="P881" s="7">
        <f t="shared" si="261"/>
        <v>71.180827886710247</v>
      </c>
      <c r="Q881" s="7"/>
    </row>
    <row r="882" spans="1:17" ht="23.25" customHeight="1">
      <c r="A882" s="71"/>
      <c r="B882" s="71"/>
      <c r="C882" s="71"/>
      <c r="D882" s="79"/>
      <c r="E882" s="4" t="s">
        <v>564</v>
      </c>
      <c r="F882" s="14">
        <v>855</v>
      </c>
      <c r="G882" s="14"/>
      <c r="H882" s="14">
        <v>855</v>
      </c>
      <c r="I882" s="14"/>
      <c r="J882" s="14">
        <v>653.44000000000005</v>
      </c>
      <c r="K882" s="14"/>
      <c r="L882" s="14">
        <v>653.44000000000005</v>
      </c>
      <c r="M882" s="14"/>
      <c r="N882" s="7">
        <f t="shared" si="258"/>
        <v>76.425730994152048</v>
      </c>
      <c r="O882" s="7"/>
      <c r="P882" s="7">
        <f t="shared" si="261"/>
        <v>76.425730994152048</v>
      </c>
      <c r="Q882" s="7"/>
    </row>
    <row r="883" spans="1:17" ht="52.5" customHeight="1">
      <c r="A883" s="72"/>
      <c r="B883" s="72"/>
      <c r="C883" s="72"/>
      <c r="D883" s="78"/>
      <c r="E883" s="4" t="s">
        <v>565</v>
      </c>
      <c r="F883" s="14">
        <v>63</v>
      </c>
      <c r="G883" s="14"/>
      <c r="H883" s="14">
        <v>63</v>
      </c>
      <c r="I883" s="14"/>
      <c r="J883" s="14">
        <v>0</v>
      </c>
      <c r="K883" s="14"/>
      <c r="L883" s="14">
        <v>0</v>
      </c>
      <c r="M883" s="14"/>
      <c r="N883" s="7">
        <f t="shared" si="258"/>
        <v>0</v>
      </c>
      <c r="O883" s="7"/>
      <c r="P883" s="7">
        <f t="shared" si="261"/>
        <v>0</v>
      </c>
      <c r="Q883" s="7"/>
    </row>
    <row r="884" spans="1:17" ht="27" customHeight="1">
      <c r="A884" s="70" t="s">
        <v>332</v>
      </c>
      <c r="B884" s="70" t="s">
        <v>593</v>
      </c>
      <c r="C884" s="70" t="s">
        <v>681</v>
      </c>
      <c r="D884" s="17" t="s">
        <v>16</v>
      </c>
      <c r="E884" s="4"/>
      <c r="F884" s="14">
        <f>F885</f>
        <v>501</v>
      </c>
      <c r="G884" s="14"/>
      <c r="H884" s="14">
        <f t="shared" ref="H884:L884" si="264">H885</f>
        <v>501</v>
      </c>
      <c r="I884" s="14"/>
      <c r="J884" s="14">
        <f t="shared" si="264"/>
        <v>358.97</v>
      </c>
      <c r="K884" s="14"/>
      <c r="L884" s="14">
        <f t="shared" si="264"/>
        <v>358.97</v>
      </c>
      <c r="M884" s="14"/>
      <c r="N884" s="7">
        <f t="shared" si="258"/>
        <v>71.650698602794421</v>
      </c>
      <c r="O884" s="7"/>
      <c r="P884" s="7">
        <f t="shared" si="261"/>
        <v>71.650698602794421</v>
      </c>
      <c r="Q884" s="7"/>
    </row>
    <row r="885" spans="1:17" ht="23.25" customHeight="1">
      <c r="A885" s="71"/>
      <c r="B885" s="71"/>
      <c r="C885" s="71"/>
      <c r="D885" s="77" t="s">
        <v>538</v>
      </c>
      <c r="E885" s="4"/>
      <c r="F885" s="14">
        <v>501</v>
      </c>
      <c r="G885" s="14"/>
      <c r="H885" s="14">
        <f>SUM(H886+H887)</f>
        <v>501</v>
      </c>
      <c r="I885" s="14"/>
      <c r="J885" s="14">
        <v>358.97</v>
      </c>
      <c r="K885" s="14"/>
      <c r="L885" s="14">
        <f>SUM(L886+L887)</f>
        <v>358.97</v>
      </c>
      <c r="M885" s="14"/>
      <c r="N885" s="7">
        <f t="shared" si="258"/>
        <v>71.650698602794421</v>
      </c>
      <c r="O885" s="7"/>
      <c r="P885" s="7">
        <f t="shared" si="261"/>
        <v>71.650698602794421</v>
      </c>
      <c r="Q885" s="7"/>
    </row>
    <row r="886" spans="1:17" ht="23.25" customHeight="1">
      <c r="A886" s="71"/>
      <c r="B886" s="71"/>
      <c r="C886" s="71"/>
      <c r="D886" s="79"/>
      <c r="E886" s="4" t="s">
        <v>566</v>
      </c>
      <c r="F886" s="14">
        <v>481</v>
      </c>
      <c r="G886" s="14"/>
      <c r="H886" s="14">
        <v>481</v>
      </c>
      <c r="I886" s="14"/>
      <c r="J886" s="14">
        <v>358.971</v>
      </c>
      <c r="K886" s="14"/>
      <c r="L886" s="14">
        <v>358.97</v>
      </c>
      <c r="M886" s="14"/>
      <c r="N886" s="7">
        <f t="shared" si="258"/>
        <v>74.630145530145526</v>
      </c>
      <c r="O886" s="7"/>
      <c r="P886" s="7">
        <f t="shared" si="261"/>
        <v>74.629937629937643</v>
      </c>
      <c r="Q886" s="7"/>
    </row>
    <row r="887" spans="1:17" ht="36.75" customHeight="1">
      <c r="A887" s="72"/>
      <c r="B887" s="72"/>
      <c r="C887" s="72"/>
      <c r="D887" s="78"/>
      <c r="E887" s="4" t="s">
        <v>567</v>
      </c>
      <c r="F887" s="14">
        <v>20</v>
      </c>
      <c r="G887" s="14"/>
      <c r="H887" s="14">
        <v>20</v>
      </c>
      <c r="I887" s="14"/>
      <c r="J887" s="14">
        <v>0</v>
      </c>
      <c r="K887" s="14"/>
      <c r="L887" s="14">
        <v>0</v>
      </c>
      <c r="M887" s="14"/>
      <c r="N887" s="7">
        <f t="shared" si="258"/>
        <v>0</v>
      </c>
      <c r="O887" s="7"/>
      <c r="P887" s="7">
        <f t="shared" si="261"/>
        <v>0</v>
      </c>
      <c r="Q887" s="7"/>
    </row>
    <row r="888" spans="1:17" ht="23.25" customHeight="1">
      <c r="A888" s="70" t="s">
        <v>334</v>
      </c>
      <c r="B888" s="70" t="s">
        <v>568</v>
      </c>
      <c r="C888" s="70" t="s">
        <v>569</v>
      </c>
      <c r="D888" s="17" t="s">
        <v>16</v>
      </c>
      <c r="E888" s="4"/>
      <c r="F888" s="14">
        <f>F889</f>
        <v>399.99900000000002</v>
      </c>
      <c r="G888" s="14"/>
      <c r="H888" s="14">
        <f t="shared" ref="H888" si="265">H889</f>
        <v>399.99900000000002</v>
      </c>
      <c r="I888" s="14"/>
      <c r="J888" s="14">
        <f t="shared" ref="J888" si="266">J889</f>
        <v>284.178</v>
      </c>
      <c r="K888" s="14"/>
      <c r="L888" s="14">
        <f t="shared" ref="L888" si="267">L889</f>
        <v>284.178</v>
      </c>
      <c r="M888" s="14"/>
      <c r="N888" s="7">
        <f t="shared" si="258"/>
        <v>71.044677611694027</v>
      </c>
      <c r="O888" s="7"/>
      <c r="P888" s="7">
        <f t="shared" si="261"/>
        <v>71.044677611694027</v>
      </c>
      <c r="Q888" s="7"/>
    </row>
    <row r="889" spans="1:17" ht="23.25" customHeight="1">
      <c r="A889" s="71"/>
      <c r="B889" s="71"/>
      <c r="C889" s="71"/>
      <c r="D889" s="77" t="s">
        <v>538</v>
      </c>
      <c r="E889" s="4"/>
      <c r="F889" s="14">
        <f>SUM(F890+F891)</f>
        <v>399.99900000000002</v>
      </c>
      <c r="G889" s="14"/>
      <c r="H889" s="14">
        <f>SUM(H890+H891)</f>
        <v>399.99900000000002</v>
      </c>
      <c r="I889" s="14"/>
      <c r="J889" s="14">
        <f>SUM(J890+J891)</f>
        <v>284.178</v>
      </c>
      <c r="K889" s="14"/>
      <c r="L889" s="14">
        <f>SUM(L890+L891)</f>
        <v>284.178</v>
      </c>
      <c r="M889" s="14"/>
      <c r="N889" s="7">
        <f t="shared" si="258"/>
        <v>71.044677611694027</v>
      </c>
      <c r="O889" s="7"/>
      <c r="P889" s="7">
        <f t="shared" si="261"/>
        <v>71.044677611694027</v>
      </c>
      <c r="Q889" s="7"/>
    </row>
    <row r="890" spans="1:17" ht="23.25" customHeight="1">
      <c r="A890" s="71"/>
      <c r="B890" s="71"/>
      <c r="C890" s="71"/>
      <c r="D890" s="79"/>
      <c r="E890" s="4" t="s">
        <v>570</v>
      </c>
      <c r="F890" s="14">
        <v>360.209</v>
      </c>
      <c r="G890" s="14"/>
      <c r="H890" s="14">
        <v>360.209</v>
      </c>
      <c r="I890" s="14"/>
      <c r="J890" s="14">
        <v>244.38800000000001</v>
      </c>
      <c r="K890" s="14"/>
      <c r="L890" s="14">
        <v>244.38800000000001</v>
      </c>
      <c r="M890" s="14"/>
      <c r="N890" s="7">
        <f t="shared" si="258"/>
        <v>67.846167086330439</v>
      </c>
      <c r="O890" s="7"/>
      <c r="P890" s="7">
        <f t="shared" si="261"/>
        <v>67.846167086330439</v>
      </c>
      <c r="Q890" s="7"/>
    </row>
    <row r="891" spans="1:17" ht="23.25" customHeight="1">
      <c r="A891" s="72"/>
      <c r="B891" s="72"/>
      <c r="C891" s="72"/>
      <c r="D891" s="78"/>
      <c r="E891" s="4" t="s">
        <v>571</v>
      </c>
      <c r="F891" s="14">
        <v>39.79</v>
      </c>
      <c r="G891" s="14"/>
      <c r="H891" s="14">
        <v>39.79</v>
      </c>
      <c r="I891" s="14"/>
      <c r="J891" s="14">
        <v>39.79</v>
      </c>
      <c r="K891" s="14"/>
      <c r="L891" s="14">
        <v>39.79</v>
      </c>
      <c r="M891" s="14"/>
      <c r="N891" s="7">
        <f t="shared" si="258"/>
        <v>100</v>
      </c>
      <c r="O891" s="7"/>
      <c r="P891" s="7">
        <f t="shared" si="261"/>
        <v>100</v>
      </c>
      <c r="Q891" s="7"/>
    </row>
    <row r="892" spans="1:17" ht="42.75" customHeight="1">
      <c r="A892" s="70" t="s">
        <v>572</v>
      </c>
      <c r="B892" s="70" t="s">
        <v>573</v>
      </c>
      <c r="C892" s="70" t="s">
        <v>679</v>
      </c>
      <c r="D892" s="17" t="s">
        <v>16</v>
      </c>
      <c r="E892" s="4"/>
      <c r="F892" s="14">
        <v>3010.6</v>
      </c>
      <c r="G892" s="14"/>
      <c r="H892" s="14"/>
      <c r="I892" s="14">
        <v>3010.6</v>
      </c>
      <c r="J892" s="14">
        <v>2399.5</v>
      </c>
      <c r="K892" s="14"/>
      <c r="L892" s="14"/>
      <c r="M892" s="14">
        <v>2399.5</v>
      </c>
      <c r="N892" s="7">
        <f t="shared" si="258"/>
        <v>79.70172058725835</v>
      </c>
      <c r="O892" s="7"/>
      <c r="P892" s="7"/>
      <c r="Q892" s="7">
        <f t="shared" ref="Q892:Q899" si="268">M892/I892*100</f>
        <v>79.70172058725835</v>
      </c>
    </row>
    <row r="893" spans="1:17" ht="73.5" customHeight="1">
      <c r="A893" s="71"/>
      <c r="B893" s="71"/>
      <c r="C893" s="71"/>
      <c r="D893" s="77" t="s">
        <v>594</v>
      </c>
      <c r="E893" s="4"/>
      <c r="F893" s="14">
        <f>SUM(F894+F895)</f>
        <v>3010.6</v>
      </c>
      <c r="G893" s="14"/>
      <c r="H893" s="14"/>
      <c r="I893" s="14">
        <f>SUM(I894+I895)</f>
        <v>3010.6</v>
      </c>
      <c r="J893" s="14">
        <f>SUM(M893+L893+K893)</f>
        <v>2399.5</v>
      </c>
      <c r="K893" s="14"/>
      <c r="L893" s="14"/>
      <c r="M893" s="14">
        <f>SUM(M894+M895)</f>
        <v>2399.5</v>
      </c>
      <c r="N893" s="7">
        <f t="shared" si="258"/>
        <v>79.70172058725835</v>
      </c>
      <c r="O893" s="7"/>
      <c r="P893" s="7"/>
      <c r="Q893" s="7">
        <f t="shared" si="268"/>
        <v>79.70172058725835</v>
      </c>
    </row>
    <row r="894" spans="1:17" ht="45" customHeight="1">
      <c r="A894" s="71"/>
      <c r="B894" s="71"/>
      <c r="C894" s="71"/>
      <c r="D894" s="79"/>
      <c r="E894" s="4" t="s">
        <v>577</v>
      </c>
      <c r="F894" s="14">
        <v>2988.1</v>
      </c>
      <c r="G894" s="14"/>
      <c r="H894" s="14"/>
      <c r="I894" s="14">
        <v>2988.1</v>
      </c>
      <c r="J894" s="14">
        <v>2390.4</v>
      </c>
      <c r="K894" s="14"/>
      <c r="L894" s="14"/>
      <c r="M894" s="14">
        <v>2390.4</v>
      </c>
      <c r="N894" s="7">
        <f t="shared" si="258"/>
        <v>79.997322713429938</v>
      </c>
      <c r="O894" s="7"/>
      <c r="P894" s="7"/>
      <c r="Q894" s="7">
        <f t="shared" si="268"/>
        <v>79.997322713429938</v>
      </c>
    </row>
    <row r="895" spans="1:17" ht="38.25" customHeight="1">
      <c r="A895" s="72"/>
      <c r="B895" s="72"/>
      <c r="C895" s="72"/>
      <c r="D895" s="78"/>
      <c r="E895" s="4" t="s">
        <v>578</v>
      </c>
      <c r="F895" s="14">
        <v>22.5</v>
      </c>
      <c r="G895" s="14"/>
      <c r="H895" s="14"/>
      <c r="I895" s="14">
        <v>22.5</v>
      </c>
      <c r="J895" s="14">
        <v>9.1</v>
      </c>
      <c r="K895" s="14"/>
      <c r="L895" s="14"/>
      <c r="M895" s="14">
        <v>9.1</v>
      </c>
      <c r="N895" s="7">
        <f t="shared" si="258"/>
        <v>40.444444444444443</v>
      </c>
      <c r="O895" s="7"/>
      <c r="P895" s="7"/>
      <c r="Q895" s="7">
        <f t="shared" si="268"/>
        <v>40.444444444444443</v>
      </c>
    </row>
    <row r="896" spans="1:17" ht="36.75" customHeight="1">
      <c r="A896" s="70" t="s">
        <v>574</v>
      </c>
      <c r="B896" s="70" t="s">
        <v>575</v>
      </c>
      <c r="C896" s="70" t="s">
        <v>576</v>
      </c>
      <c r="D896" s="17" t="s">
        <v>16</v>
      </c>
      <c r="E896" s="4"/>
      <c r="F896" s="14">
        <v>3010.6</v>
      </c>
      <c r="G896" s="14"/>
      <c r="H896" s="14"/>
      <c r="I896" s="14">
        <v>3010.6</v>
      </c>
      <c r="J896" s="14">
        <v>2399.5</v>
      </c>
      <c r="K896" s="14"/>
      <c r="L896" s="14"/>
      <c r="M896" s="14">
        <v>2399.5</v>
      </c>
      <c r="N896" s="7">
        <f t="shared" si="258"/>
        <v>79.70172058725835</v>
      </c>
      <c r="O896" s="7"/>
      <c r="P896" s="7"/>
      <c r="Q896" s="7">
        <f t="shared" si="268"/>
        <v>79.70172058725835</v>
      </c>
    </row>
    <row r="897" spans="1:17" ht="48" customHeight="1">
      <c r="A897" s="71"/>
      <c r="B897" s="71"/>
      <c r="C897" s="71"/>
      <c r="D897" s="77" t="s">
        <v>594</v>
      </c>
      <c r="E897" s="4"/>
      <c r="F897" s="14">
        <f>SUM(F898+F899)</f>
        <v>3010.6</v>
      </c>
      <c r="G897" s="14"/>
      <c r="H897" s="14"/>
      <c r="I897" s="14">
        <f>SUM(I898+I899)</f>
        <v>3010.6</v>
      </c>
      <c r="J897" s="14">
        <f>SUM(M897+L897+K897)</f>
        <v>2399.5</v>
      </c>
      <c r="K897" s="14"/>
      <c r="L897" s="14"/>
      <c r="M897" s="14">
        <f>SUM(M898+M899)</f>
        <v>2399.5</v>
      </c>
      <c r="N897" s="7">
        <f t="shared" si="258"/>
        <v>79.70172058725835</v>
      </c>
      <c r="O897" s="7"/>
      <c r="P897" s="7"/>
      <c r="Q897" s="7">
        <f t="shared" si="268"/>
        <v>79.70172058725835</v>
      </c>
    </row>
    <row r="898" spans="1:17" ht="23.25" customHeight="1">
      <c r="A898" s="71"/>
      <c r="B898" s="71"/>
      <c r="C898" s="71"/>
      <c r="D898" s="79"/>
      <c r="E898" s="4" t="s">
        <v>577</v>
      </c>
      <c r="F898" s="14">
        <v>2988.1</v>
      </c>
      <c r="G898" s="14"/>
      <c r="H898" s="14"/>
      <c r="I898" s="14">
        <v>2988.1</v>
      </c>
      <c r="J898" s="14">
        <v>2390.4</v>
      </c>
      <c r="K898" s="14"/>
      <c r="L898" s="14"/>
      <c r="M898" s="14">
        <v>2390.4</v>
      </c>
      <c r="N898" s="7">
        <f t="shared" si="258"/>
        <v>79.997322713429938</v>
      </c>
      <c r="O898" s="7"/>
      <c r="P898" s="7"/>
      <c r="Q898" s="7">
        <f t="shared" si="268"/>
        <v>79.997322713429938</v>
      </c>
    </row>
    <row r="899" spans="1:17" ht="36.75" customHeight="1">
      <c r="A899" s="72"/>
      <c r="B899" s="72"/>
      <c r="C899" s="72"/>
      <c r="D899" s="78"/>
      <c r="E899" s="4" t="s">
        <v>578</v>
      </c>
      <c r="F899" s="14">
        <v>22.5</v>
      </c>
      <c r="G899" s="14"/>
      <c r="H899" s="14"/>
      <c r="I899" s="14">
        <v>22.5</v>
      </c>
      <c r="J899" s="14">
        <v>9.1</v>
      </c>
      <c r="K899" s="14"/>
      <c r="L899" s="14"/>
      <c r="M899" s="14">
        <v>9.1</v>
      </c>
      <c r="N899" s="7">
        <f t="shared" si="258"/>
        <v>40.444444444444443</v>
      </c>
      <c r="O899" s="7"/>
      <c r="P899" s="7"/>
      <c r="Q899" s="7">
        <f t="shared" si="268"/>
        <v>40.444444444444443</v>
      </c>
    </row>
    <row r="901" spans="1:17">
      <c r="A901" s="40" t="s">
        <v>660</v>
      </c>
      <c r="B901" s="41"/>
      <c r="C901" s="41"/>
      <c r="D901" s="41"/>
      <c r="E901" s="42"/>
      <c r="F901" s="43">
        <f t="shared" ref="F901:M901" si="269">F11+F286+F314+F334+F343+F445+F528+F569+F605+F626+F683+F785</f>
        <v>1520960.7145999998</v>
      </c>
      <c r="G901" s="43">
        <f t="shared" si="269"/>
        <v>41195.807590000004</v>
      </c>
      <c r="H901" s="43">
        <f t="shared" si="269"/>
        <v>817239.44072000007</v>
      </c>
      <c r="I901" s="43">
        <f t="shared" si="269"/>
        <v>662525.46629000001</v>
      </c>
      <c r="J901" s="43">
        <f>K901+L901+M901</f>
        <v>1036328.5656699999</v>
      </c>
      <c r="K901" s="43">
        <f t="shared" si="269"/>
        <v>12773.19262</v>
      </c>
      <c r="L901" s="43">
        <v>569067.4</v>
      </c>
      <c r="M901" s="43">
        <f t="shared" si="269"/>
        <v>454487.97304999991</v>
      </c>
      <c r="N901" s="12">
        <f>J901/F901*100</f>
        <v>68.136445321833691</v>
      </c>
      <c r="O901" s="12">
        <f t="shared" ref="O901:Q901" si="270">K901/G901*100</f>
        <v>31.006049807603731</v>
      </c>
      <c r="P901" s="12">
        <f t="shared" si="270"/>
        <v>69.632885008418484</v>
      </c>
      <c r="Q901" s="12">
        <f t="shared" si="270"/>
        <v>68.599321260061856</v>
      </c>
    </row>
    <row r="904" spans="1:17">
      <c r="F904" s="44"/>
      <c r="J904" s="44"/>
    </row>
  </sheetData>
  <mergeCells count="619">
    <mergeCell ref="D814:D828"/>
    <mergeCell ref="A892:A895"/>
    <mergeCell ref="B892:B895"/>
    <mergeCell ref="C892:C895"/>
    <mergeCell ref="D893:D895"/>
    <mergeCell ref="A896:A899"/>
    <mergeCell ref="B896:B899"/>
    <mergeCell ref="C896:C899"/>
    <mergeCell ref="D897:D899"/>
    <mergeCell ref="A884:A887"/>
    <mergeCell ref="B884:B887"/>
    <mergeCell ref="C884:C887"/>
    <mergeCell ref="D885:D887"/>
    <mergeCell ref="A888:A891"/>
    <mergeCell ref="B888:B891"/>
    <mergeCell ref="C888:C891"/>
    <mergeCell ref="D889:D891"/>
    <mergeCell ref="A872:A879"/>
    <mergeCell ref="B872:B879"/>
    <mergeCell ref="C872:C879"/>
    <mergeCell ref="D873:D879"/>
    <mergeCell ref="A880:A883"/>
    <mergeCell ref="B880:B883"/>
    <mergeCell ref="C880:C883"/>
    <mergeCell ref="D881:D883"/>
    <mergeCell ref="A862:A866"/>
    <mergeCell ref="B862:B866"/>
    <mergeCell ref="C862:C866"/>
    <mergeCell ref="D863:D866"/>
    <mergeCell ref="A867:A871"/>
    <mergeCell ref="B867:B871"/>
    <mergeCell ref="C867:C871"/>
    <mergeCell ref="D868:D871"/>
    <mergeCell ref="A856:A858"/>
    <mergeCell ref="B856:B858"/>
    <mergeCell ref="C856:C858"/>
    <mergeCell ref="D857:D858"/>
    <mergeCell ref="A859:A861"/>
    <mergeCell ref="B859:B861"/>
    <mergeCell ref="C859:C861"/>
    <mergeCell ref="A850:A852"/>
    <mergeCell ref="B850:B852"/>
    <mergeCell ref="C850:C852"/>
    <mergeCell ref="D851:D852"/>
    <mergeCell ref="A853:A855"/>
    <mergeCell ref="B853:B855"/>
    <mergeCell ref="C853:C855"/>
    <mergeCell ref="D854:D855"/>
    <mergeCell ref="A841:A844"/>
    <mergeCell ref="B841:B844"/>
    <mergeCell ref="C841:C844"/>
    <mergeCell ref="D842:D844"/>
    <mergeCell ref="A845:A849"/>
    <mergeCell ref="B845:B849"/>
    <mergeCell ref="C845:C849"/>
    <mergeCell ref="D846:D849"/>
    <mergeCell ref="D831:D834"/>
    <mergeCell ref="A835:A837"/>
    <mergeCell ref="B835:B837"/>
    <mergeCell ref="C835:C837"/>
    <mergeCell ref="D836:D837"/>
    <mergeCell ref="A838:A840"/>
    <mergeCell ref="B838:B840"/>
    <mergeCell ref="C838:C840"/>
    <mergeCell ref="D839:D840"/>
    <mergeCell ref="A813:A829"/>
    <mergeCell ref="B813:B829"/>
    <mergeCell ref="C813:C829"/>
    <mergeCell ref="A830:A834"/>
    <mergeCell ref="B830:B834"/>
    <mergeCell ref="C830:C834"/>
    <mergeCell ref="A780:A784"/>
    <mergeCell ref="B780:B784"/>
    <mergeCell ref="C780:C784"/>
    <mergeCell ref="D781:D784"/>
    <mergeCell ref="A785:A812"/>
    <mergeCell ref="B785:B812"/>
    <mergeCell ref="C785:C812"/>
    <mergeCell ref="A770:A774"/>
    <mergeCell ref="B770:B774"/>
    <mergeCell ref="C770:C774"/>
    <mergeCell ref="D771:D774"/>
    <mergeCell ref="A775:A779"/>
    <mergeCell ref="B775:B779"/>
    <mergeCell ref="C775:C779"/>
    <mergeCell ref="D776:D779"/>
    <mergeCell ref="D786:D811"/>
    <mergeCell ref="A764:A766"/>
    <mergeCell ref="B764:B766"/>
    <mergeCell ref="C764:C766"/>
    <mergeCell ref="D765:D766"/>
    <mergeCell ref="A767:A769"/>
    <mergeCell ref="B767:B769"/>
    <mergeCell ref="C767:C769"/>
    <mergeCell ref="D768:D769"/>
    <mergeCell ref="A758:A760"/>
    <mergeCell ref="B758:B760"/>
    <mergeCell ref="C758:C760"/>
    <mergeCell ref="D759:D760"/>
    <mergeCell ref="A761:A763"/>
    <mergeCell ref="B761:B763"/>
    <mergeCell ref="C761:C763"/>
    <mergeCell ref="D762:D763"/>
    <mergeCell ref="A752:A754"/>
    <mergeCell ref="B752:B754"/>
    <mergeCell ref="C752:C754"/>
    <mergeCell ref="D753:D754"/>
    <mergeCell ref="A755:A757"/>
    <mergeCell ref="B755:B757"/>
    <mergeCell ref="C755:C757"/>
    <mergeCell ref="D756:D757"/>
    <mergeCell ref="A746:A748"/>
    <mergeCell ref="B746:B748"/>
    <mergeCell ref="C746:C748"/>
    <mergeCell ref="D747:D748"/>
    <mergeCell ref="A749:A751"/>
    <mergeCell ref="B749:B751"/>
    <mergeCell ref="C749:C751"/>
    <mergeCell ref="D750:D751"/>
    <mergeCell ref="A740:A742"/>
    <mergeCell ref="B740:B742"/>
    <mergeCell ref="C740:C742"/>
    <mergeCell ref="D741:D742"/>
    <mergeCell ref="A743:A745"/>
    <mergeCell ref="B743:B745"/>
    <mergeCell ref="C743:C745"/>
    <mergeCell ref="D744:D745"/>
    <mergeCell ref="A734:A736"/>
    <mergeCell ref="B734:B736"/>
    <mergeCell ref="C734:C736"/>
    <mergeCell ref="D735:D736"/>
    <mergeCell ref="A737:A739"/>
    <mergeCell ref="B737:B739"/>
    <mergeCell ref="C737:C739"/>
    <mergeCell ref="D738:D739"/>
    <mergeCell ref="A727:A730"/>
    <mergeCell ref="B727:B730"/>
    <mergeCell ref="C727:C730"/>
    <mergeCell ref="D728:D730"/>
    <mergeCell ref="A731:A733"/>
    <mergeCell ref="B731:B733"/>
    <mergeCell ref="C731:C733"/>
    <mergeCell ref="D732:D733"/>
    <mergeCell ref="A714:A722"/>
    <mergeCell ref="B714:B722"/>
    <mergeCell ref="C714:C722"/>
    <mergeCell ref="D715:D722"/>
    <mergeCell ref="A723:A726"/>
    <mergeCell ref="B723:B726"/>
    <mergeCell ref="C723:C726"/>
    <mergeCell ref="D724:D726"/>
    <mergeCell ref="A708:A710"/>
    <mergeCell ref="B708:B710"/>
    <mergeCell ref="C708:C710"/>
    <mergeCell ref="D709:D710"/>
    <mergeCell ref="A711:A713"/>
    <mergeCell ref="B711:B713"/>
    <mergeCell ref="C711:C713"/>
    <mergeCell ref="D712:D713"/>
    <mergeCell ref="A702:A704"/>
    <mergeCell ref="B702:B704"/>
    <mergeCell ref="C702:C704"/>
    <mergeCell ref="D703:D704"/>
    <mergeCell ref="A705:A707"/>
    <mergeCell ref="B705:B707"/>
    <mergeCell ref="C705:C707"/>
    <mergeCell ref="D706:D707"/>
    <mergeCell ref="A683:A697"/>
    <mergeCell ref="B683:B697"/>
    <mergeCell ref="C683:C697"/>
    <mergeCell ref="D684:D697"/>
    <mergeCell ref="A698:A701"/>
    <mergeCell ref="B698:B701"/>
    <mergeCell ref="C698:C701"/>
    <mergeCell ref="D699:D701"/>
    <mergeCell ref="A671:A676"/>
    <mergeCell ref="B671:B676"/>
    <mergeCell ref="C671:C676"/>
    <mergeCell ref="A677:A682"/>
    <mergeCell ref="B677:B682"/>
    <mergeCell ref="C677:C682"/>
    <mergeCell ref="A665:A667"/>
    <mergeCell ref="B665:B667"/>
    <mergeCell ref="C665:C667"/>
    <mergeCell ref="A668:A670"/>
    <mergeCell ref="B668:B670"/>
    <mergeCell ref="C668:C670"/>
    <mergeCell ref="A657:A661"/>
    <mergeCell ref="B657:B661"/>
    <mergeCell ref="C657:C661"/>
    <mergeCell ref="A662:A664"/>
    <mergeCell ref="B662:B664"/>
    <mergeCell ref="C662:C664"/>
    <mergeCell ref="A649:A651"/>
    <mergeCell ref="B649:B651"/>
    <mergeCell ref="C649:C651"/>
    <mergeCell ref="A652:A656"/>
    <mergeCell ref="B652:B656"/>
    <mergeCell ref="C652:C656"/>
    <mergeCell ref="A642:A645"/>
    <mergeCell ref="B642:B645"/>
    <mergeCell ref="C642:C645"/>
    <mergeCell ref="A646:A648"/>
    <mergeCell ref="B646:B648"/>
    <mergeCell ref="C646:C648"/>
    <mergeCell ref="A626:A637"/>
    <mergeCell ref="B626:B637"/>
    <mergeCell ref="C626:C637"/>
    <mergeCell ref="A638:A641"/>
    <mergeCell ref="B638:B641"/>
    <mergeCell ref="C638:C641"/>
    <mergeCell ref="A622:A623"/>
    <mergeCell ref="B622:B623"/>
    <mergeCell ref="C622:C623"/>
    <mergeCell ref="A624:A625"/>
    <mergeCell ref="B624:B625"/>
    <mergeCell ref="C624:C625"/>
    <mergeCell ref="A616:A617"/>
    <mergeCell ref="B616:B617"/>
    <mergeCell ref="C616:C617"/>
    <mergeCell ref="A618:A621"/>
    <mergeCell ref="B618:B621"/>
    <mergeCell ref="C618:C621"/>
    <mergeCell ref="D607:D610"/>
    <mergeCell ref="A611:A613"/>
    <mergeCell ref="B611:B613"/>
    <mergeCell ref="C611:C613"/>
    <mergeCell ref="A614:A615"/>
    <mergeCell ref="B614:B615"/>
    <mergeCell ref="C614:C615"/>
    <mergeCell ref="A602:A604"/>
    <mergeCell ref="B602:B604"/>
    <mergeCell ref="C602:C604"/>
    <mergeCell ref="A605:A610"/>
    <mergeCell ref="B605:B610"/>
    <mergeCell ref="C605:C610"/>
    <mergeCell ref="A596:A598"/>
    <mergeCell ref="B596:B598"/>
    <mergeCell ref="C596:C598"/>
    <mergeCell ref="A599:A601"/>
    <mergeCell ref="B599:B601"/>
    <mergeCell ref="C599:C601"/>
    <mergeCell ref="A590:A592"/>
    <mergeCell ref="B590:B592"/>
    <mergeCell ref="C590:C592"/>
    <mergeCell ref="A593:A595"/>
    <mergeCell ref="B593:B595"/>
    <mergeCell ref="C593:C595"/>
    <mergeCell ref="A584:A586"/>
    <mergeCell ref="B584:B586"/>
    <mergeCell ref="C584:C586"/>
    <mergeCell ref="A587:A589"/>
    <mergeCell ref="B587:B589"/>
    <mergeCell ref="C587:C589"/>
    <mergeCell ref="D570:D572"/>
    <mergeCell ref="D574:D576"/>
    <mergeCell ref="A577:A580"/>
    <mergeCell ref="B577:B580"/>
    <mergeCell ref="C577:C580"/>
    <mergeCell ref="A581:A583"/>
    <mergeCell ref="B581:B583"/>
    <mergeCell ref="C581:C583"/>
    <mergeCell ref="A566:A568"/>
    <mergeCell ref="B566:B568"/>
    <mergeCell ref="C566:C568"/>
    <mergeCell ref="A569:A576"/>
    <mergeCell ref="B569:B576"/>
    <mergeCell ref="C569:C576"/>
    <mergeCell ref="A560:A562"/>
    <mergeCell ref="B560:B562"/>
    <mergeCell ref="C560:C562"/>
    <mergeCell ref="A563:A565"/>
    <mergeCell ref="B563:B565"/>
    <mergeCell ref="C563:C565"/>
    <mergeCell ref="A554:A556"/>
    <mergeCell ref="B554:B556"/>
    <mergeCell ref="C554:C556"/>
    <mergeCell ref="A557:A559"/>
    <mergeCell ref="B557:B559"/>
    <mergeCell ref="C557:C559"/>
    <mergeCell ref="A544:A550"/>
    <mergeCell ref="B544:B550"/>
    <mergeCell ref="C544:C550"/>
    <mergeCell ref="A551:A553"/>
    <mergeCell ref="B551:B553"/>
    <mergeCell ref="C551:C553"/>
    <mergeCell ref="A528:A535"/>
    <mergeCell ref="B528:B535"/>
    <mergeCell ref="C528:C535"/>
    <mergeCell ref="A536:A543"/>
    <mergeCell ref="B536:B543"/>
    <mergeCell ref="C536:C543"/>
    <mergeCell ref="A522:A524"/>
    <mergeCell ref="B522:B524"/>
    <mergeCell ref="C522:C524"/>
    <mergeCell ref="D523:D524"/>
    <mergeCell ref="A525:A527"/>
    <mergeCell ref="B525:B527"/>
    <mergeCell ref="C525:C527"/>
    <mergeCell ref="D526:D527"/>
    <mergeCell ref="A514:A518"/>
    <mergeCell ref="B514:B518"/>
    <mergeCell ref="C514:C518"/>
    <mergeCell ref="D516:D518"/>
    <mergeCell ref="A519:A521"/>
    <mergeCell ref="B519:B521"/>
    <mergeCell ref="C519:C521"/>
    <mergeCell ref="D520:D521"/>
    <mergeCell ref="A506:A508"/>
    <mergeCell ref="B506:B508"/>
    <mergeCell ref="C506:C508"/>
    <mergeCell ref="A509:A513"/>
    <mergeCell ref="B509:B513"/>
    <mergeCell ref="C509:C513"/>
    <mergeCell ref="A500:A502"/>
    <mergeCell ref="B500:B502"/>
    <mergeCell ref="C500:C502"/>
    <mergeCell ref="A503:A505"/>
    <mergeCell ref="B503:B505"/>
    <mergeCell ref="C503:C505"/>
    <mergeCell ref="A494:A496"/>
    <mergeCell ref="B494:B496"/>
    <mergeCell ref="C494:C496"/>
    <mergeCell ref="A497:A499"/>
    <mergeCell ref="B497:B499"/>
    <mergeCell ref="C497:C499"/>
    <mergeCell ref="A484:A488"/>
    <mergeCell ref="B484:B488"/>
    <mergeCell ref="C484:C488"/>
    <mergeCell ref="A489:A493"/>
    <mergeCell ref="B489:B493"/>
    <mergeCell ref="C489:C493"/>
    <mergeCell ref="A478:A480"/>
    <mergeCell ref="B478:B480"/>
    <mergeCell ref="C478:C480"/>
    <mergeCell ref="A481:A483"/>
    <mergeCell ref="B481:B483"/>
    <mergeCell ref="C481:C483"/>
    <mergeCell ref="A472:A474"/>
    <mergeCell ref="B472:B474"/>
    <mergeCell ref="C472:C474"/>
    <mergeCell ref="A475:A477"/>
    <mergeCell ref="B475:B477"/>
    <mergeCell ref="C475:C477"/>
    <mergeCell ref="A462:A468"/>
    <mergeCell ref="B462:B468"/>
    <mergeCell ref="C462:C468"/>
    <mergeCell ref="A469:A471"/>
    <mergeCell ref="B469:B471"/>
    <mergeCell ref="C469:C471"/>
    <mergeCell ref="A445:A461"/>
    <mergeCell ref="B445:B461"/>
    <mergeCell ref="C445:C461"/>
    <mergeCell ref="D446:D451"/>
    <mergeCell ref="D452:D455"/>
    <mergeCell ref="D456:D457"/>
    <mergeCell ref="D458:D461"/>
    <mergeCell ref="A439:A441"/>
    <mergeCell ref="B439:B441"/>
    <mergeCell ref="C439:C441"/>
    <mergeCell ref="A442:A444"/>
    <mergeCell ref="B442:B444"/>
    <mergeCell ref="C442:C444"/>
    <mergeCell ref="A431:A435"/>
    <mergeCell ref="B431:B435"/>
    <mergeCell ref="C431:C435"/>
    <mergeCell ref="A436:A438"/>
    <mergeCell ref="B436:B438"/>
    <mergeCell ref="C436:C438"/>
    <mergeCell ref="A425:A427"/>
    <mergeCell ref="B425:B427"/>
    <mergeCell ref="C425:C427"/>
    <mergeCell ref="A428:A430"/>
    <mergeCell ref="B428:B430"/>
    <mergeCell ref="C428:C430"/>
    <mergeCell ref="A413:A419"/>
    <mergeCell ref="B413:B419"/>
    <mergeCell ref="C413:C419"/>
    <mergeCell ref="A420:A424"/>
    <mergeCell ref="B420:B424"/>
    <mergeCell ref="C420:C424"/>
    <mergeCell ref="A405:A408"/>
    <mergeCell ref="B405:B408"/>
    <mergeCell ref="C405:C408"/>
    <mergeCell ref="A409:A412"/>
    <mergeCell ref="B409:B412"/>
    <mergeCell ref="C409:C412"/>
    <mergeCell ref="A399:A401"/>
    <mergeCell ref="B399:B401"/>
    <mergeCell ref="C399:C401"/>
    <mergeCell ref="A402:A404"/>
    <mergeCell ref="B402:B404"/>
    <mergeCell ref="C402:C404"/>
    <mergeCell ref="A390:A395"/>
    <mergeCell ref="B390:B395"/>
    <mergeCell ref="C390:C395"/>
    <mergeCell ref="A396:A398"/>
    <mergeCell ref="B396:B398"/>
    <mergeCell ref="C396:C398"/>
    <mergeCell ref="A380:A384"/>
    <mergeCell ref="B380:B384"/>
    <mergeCell ref="C380:C384"/>
    <mergeCell ref="A385:A389"/>
    <mergeCell ref="B385:B389"/>
    <mergeCell ref="C385:C389"/>
    <mergeCell ref="A372:A376"/>
    <mergeCell ref="B372:B376"/>
    <mergeCell ref="C372:C376"/>
    <mergeCell ref="A377:A379"/>
    <mergeCell ref="B377:B379"/>
    <mergeCell ref="C377:C379"/>
    <mergeCell ref="A343:A365"/>
    <mergeCell ref="B343:B365"/>
    <mergeCell ref="C343:C365"/>
    <mergeCell ref="A366:A371"/>
    <mergeCell ref="B366:B371"/>
    <mergeCell ref="C366:C371"/>
    <mergeCell ref="A337:A339"/>
    <mergeCell ref="B337:B339"/>
    <mergeCell ref="C337:C339"/>
    <mergeCell ref="A340:A342"/>
    <mergeCell ref="B340:B342"/>
    <mergeCell ref="C340:C342"/>
    <mergeCell ref="A331:A333"/>
    <mergeCell ref="B331:B333"/>
    <mergeCell ref="C331:C333"/>
    <mergeCell ref="A334:A336"/>
    <mergeCell ref="B334:B336"/>
    <mergeCell ref="C334:C336"/>
    <mergeCell ref="A325:A327"/>
    <mergeCell ref="B325:B327"/>
    <mergeCell ref="C325:C327"/>
    <mergeCell ref="A328:A330"/>
    <mergeCell ref="B328:B330"/>
    <mergeCell ref="C328:C330"/>
    <mergeCell ref="D315:D317"/>
    <mergeCell ref="A319:A321"/>
    <mergeCell ref="B319:B321"/>
    <mergeCell ref="C319:C321"/>
    <mergeCell ref="A322:A324"/>
    <mergeCell ref="B322:B324"/>
    <mergeCell ref="C322:C324"/>
    <mergeCell ref="A311:A313"/>
    <mergeCell ref="B311:B313"/>
    <mergeCell ref="C311:C313"/>
    <mergeCell ref="A314:A318"/>
    <mergeCell ref="B314:B318"/>
    <mergeCell ref="C314:C318"/>
    <mergeCell ref="A305:A307"/>
    <mergeCell ref="B305:B307"/>
    <mergeCell ref="C305:C307"/>
    <mergeCell ref="A308:A310"/>
    <mergeCell ref="B308:B310"/>
    <mergeCell ref="C308:C310"/>
    <mergeCell ref="A299:A301"/>
    <mergeCell ref="B299:B301"/>
    <mergeCell ref="C299:C301"/>
    <mergeCell ref="A302:A304"/>
    <mergeCell ref="B302:B304"/>
    <mergeCell ref="C302:C304"/>
    <mergeCell ref="D288:D290"/>
    <mergeCell ref="A292:A295"/>
    <mergeCell ref="B292:B295"/>
    <mergeCell ref="C292:C295"/>
    <mergeCell ref="A296:A298"/>
    <mergeCell ref="B296:B298"/>
    <mergeCell ref="C296:C298"/>
    <mergeCell ref="A283:A285"/>
    <mergeCell ref="B283:B285"/>
    <mergeCell ref="C283:C285"/>
    <mergeCell ref="A286:A291"/>
    <mergeCell ref="B286:B291"/>
    <mergeCell ref="C286:C291"/>
    <mergeCell ref="A277:A279"/>
    <mergeCell ref="B277:B279"/>
    <mergeCell ref="C277:C279"/>
    <mergeCell ref="A280:A282"/>
    <mergeCell ref="B280:B282"/>
    <mergeCell ref="C280:C282"/>
    <mergeCell ref="A270:A273"/>
    <mergeCell ref="B270:B273"/>
    <mergeCell ref="C270:C273"/>
    <mergeCell ref="A274:A276"/>
    <mergeCell ref="B274:B276"/>
    <mergeCell ref="C274:C276"/>
    <mergeCell ref="A259:A261"/>
    <mergeCell ref="B259:B261"/>
    <mergeCell ref="C259:C261"/>
    <mergeCell ref="A262:A269"/>
    <mergeCell ref="B262:B269"/>
    <mergeCell ref="C262:C269"/>
    <mergeCell ref="A248:A253"/>
    <mergeCell ref="B248:B253"/>
    <mergeCell ref="C248:C253"/>
    <mergeCell ref="A254:A258"/>
    <mergeCell ref="B254:B258"/>
    <mergeCell ref="C254:C258"/>
    <mergeCell ref="A242:A244"/>
    <mergeCell ref="B242:B244"/>
    <mergeCell ref="C242:C244"/>
    <mergeCell ref="A245:A247"/>
    <mergeCell ref="B245:B247"/>
    <mergeCell ref="C245:C247"/>
    <mergeCell ref="A235:A237"/>
    <mergeCell ref="B235:B237"/>
    <mergeCell ref="C235:C237"/>
    <mergeCell ref="A238:A241"/>
    <mergeCell ref="B238:B241"/>
    <mergeCell ref="C238:C241"/>
    <mergeCell ref="A232:A234"/>
    <mergeCell ref="B232:B234"/>
    <mergeCell ref="C232:C234"/>
    <mergeCell ref="A224:A227"/>
    <mergeCell ref="B224:B227"/>
    <mergeCell ref="C224:C227"/>
    <mergeCell ref="A228:A231"/>
    <mergeCell ref="B228:B231"/>
    <mergeCell ref="C228:C231"/>
    <mergeCell ref="A219:A223"/>
    <mergeCell ref="B219:B223"/>
    <mergeCell ref="C219:C223"/>
    <mergeCell ref="A206:A218"/>
    <mergeCell ref="B206:B218"/>
    <mergeCell ref="C206:C218"/>
    <mergeCell ref="A203:A205"/>
    <mergeCell ref="B203:B205"/>
    <mergeCell ref="C203:C205"/>
    <mergeCell ref="A195:A199"/>
    <mergeCell ref="B195:B199"/>
    <mergeCell ref="C195:C199"/>
    <mergeCell ref="A200:A202"/>
    <mergeCell ref="B200:B202"/>
    <mergeCell ref="C200:C202"/>
    <mergeCell ref="A184:A187"/>
    <mergeCell ref="B184:B187"/>
    <mergeCell ref="C184:C187"/>
    <mergeCell ref="A188:A194"/>
    <mergeCell ref="B188:B194"/>
    <mergeCell ref="C188:C194"/>
    <mergeCell ref="A176:A179"/>
    <mergeCell ref="B176:B179"/>
    <mergeCell ref="C176:C179"/>
    <mergeCell ref="A180:A183"/>
    <mergeCell ref="B180:B183"/>
    <mergeCell ref="C180:C183"/>
    <mergeCell ref="A169:A172"/>
    <mergeCell ref="B169:B172"/>
    <mergeCell ref="C169:C172"/>
    <mergeCell ref="A173:A175"/>
    <mergeCell ref="B173:B175"/>
    <mergeCell ref="C173:C175"/>
    <mergeCell ref="A166:A168"/>
    <mergeCell ref="B166:B168"/>
    <mergeCell ref="C166:C168"/>
    <mergeCell ref="A158:A161"/>
    <mergeCell ref="B158:B161"/>
    <mergeCell ref="C158:C161"/>
    <mergeCell ref="A162:A165"/>
    <mergeCell ref="B162:B165"/>
    <mergeCell ref="C162:C165"/>
    <mergeCell ref="A151:A154"/>
    <mergeCell ref="B151:B154"/>
    <mergeCell ref="C151:C154"/>
    <mergeCell ref="A155:A157"/>
    <mergeCell ref="B155:B157"/>
    <mergeCell ref="C155:C157"/>
    <mergeCell ref="A141:A145"/>
    <mergeCell ref="B141:B145"/>
    <mergeCell ref="C141:C145"/>
    <mergeCell ref="A146:A150"/>
    <mergeCell ref="B146:B150"/>
    <mergeCell ref="C146:C150"/>
    <mergeCell ref="A136:A138"/>
    <mergeCell ref="B136:B138"/>
    <mergeCell ref="C136:C138"/>
    <mergeCell ref="A139:A140"/>
    <mergeCell ref="B139:B140"/>
    <mergeCell ref="C139:C140"/>
    <mergeCell ref="A107:A109"/>
    <mergeCell ref="B107:B109"/>
    <mergeCell ref="C107:C109"/>
    <mergeCell ref="A110:A135"/>
    <mergeCell ref="B110:B135"/>
    <mergeCell ref="C110:C135"/>
    <mergeCell ref="A99:A102"/>
    <mergeCell ref="B99:B102"/>
    <mergeCell ref="C99:C102"/>
    <mergeCell ref="A103:A106"/>
    <mergeCell ref="B103:B106"/>
    <mergeCell ref="C103:C106"/>
    <mergeCell ref="A88:A93"/>
    <mergeCell ref="B88:B93"/>
    <mergeCell ref="C88:C93"/>
    <mergeCell ref="A94:A98"/>
    <mergeCell ref="B94:B98"/>
    <mergeCell ref="C94:C98"/>
    <mergeCell ref="A11:A74"/>
    <mergeCell ref="B11:B74"/>
    <mergeCell ref="C11:C74"/>
    <mergeCell ref="A75:A87"/>
    <mergeCell ref="B75:B87"/>
    <mergeCell ref="C75:C87"/>
    <mergeCell ref="N6:Q7"/>
    <mergeCell ref="R6:R7"/>
    <mergeCell ref="F7:I7"/>
    <mergeCell ref="J7:M7"/>
    <mergeCell ref="G8:I8"/>
    <mergeCell ref="K8:M8"/>
    <mergeCell ref="N8:N9"/>
    <mergeCell ref="O8:Q8"/>
    <mergeCell ref="A2:Q2"/>
    <mergeCell ref="A3:Q3"/>
    <mergeCell ref="A4:Q4"/>
    <mergeCell ref="A6:A9"/>
    <mergeCell ref="B6:B9"/>
    <mergeCell ref="C6:C9"/>
    <mergeCell ref="D6:D9"/>
    <mergeCell ref="E6:E9"/>
    <mergeCell ref="F6:M6"/>
  </mergeCells>
  <hyperlinks>
    <hyperlink ref="N6" location="P7070" display="P7070"/>
  </hyperlinks>
  <pageMargins left="0" right="0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Мониторинг (табл)</vt:lpstr>
      <vt:lpstr>'Мониторинг (табл)'!Область_печати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2020-11-17T08:06:30Z</dcterms:modified>
</cp:coreProperties>
</file>